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Operacoes\"/>
    </mc:Choice>
  </mc:AlternateContent>
  <bookViews>
    <workbookView xWindow="360" yWindow="132" windowWidth="11340" windowHeight="6288"/>
  </bookViews>
  <sheets>
    <sheet name="Acolhimento" sheetId="1" r:id="rId1"/>
    <sheet name="Dados e cálculos" sheetId="2" r:id="rId2"/>
    <sheet name="Gráfico 1" sheetId="5" r:id="rId3"/>
    <sheet name="Gráfico 2" sheetId="6" r:id="rId4"/>
  </sheets>
  <calcPr calcId="152511"/>
</workbook>
</file>

<file path=xl/calcChain.xml><?xml version="1.0" encoding="utf-8"?>
<calcChain xmlns="http://schemas.openxmlformats.org/spreadsheetml/2006/main">
  <c r="B16" i="2" l="1"/>
  <c r="E18" i="2"/>
  <c r="E19" i="2" s="1"/>
  <c r="H16" i="2"/>
  <c r="J16" i="2"/>
  <c r="E17" i="2"/>
  <c r="H17" i="2"/>
  <c r="J17" i="2"/>
  <c r="H18" i="2"/>
  <c r="J18" i="2" s="1"/>
  <c r="H19" i="2"/>
  <c r="J19" i="2"/>
  <c r="H20" i="2"/>
  <c r="J20" i="2" s="1"/>
  <c r="E21" i="2"/>
  <c r="H21" i="2"/>
  <c r="J21" i="2"/>
  <c r="H22" i="2"/>
  <c r="J22" i="2"/>
  <c r="H23" i="2"/>
  <c r="J23" i="2"/>
  <c r="H24" i="2"/>
  <c r="J24" i="2"/>
  <c r="H25" i="2"/>
  <c r="J25" i="2"/>
  <c r="H26" i="2"/>
  <c r="J26" i="2"/>
  <c r="H27" i="2"/>
  <c r="J27" i="2"/>
  <c r="H28" i="2"/>
  <c r="J28" i="2"/>
  <c r="H29" i="2"/>
  <c r="J29" i="2"/>
  <c r="H30" i="2"/>
  <c r="J30" i="2"/>
  <c r="H31" i="2"/>
  <c r="J31" i="2"/>
  <c r="H32" i="2"/>
  <c r="J32" i="2"/>
  <c r="H33" i="2"/>
  <c r="J33" i="2"/>
  <c r="H34" i="2"/>
  <c r="J34" i="2"/>
  <c r="H35" i="2"/>
  <c r="J35" i="2"/>
  <c r="H36" i="2"/>
  <c r="J36" i="2"/>
  <c r="H37" i="2"/>
  <c r="J37" i="2"/>
  <c r="H38" i="2"/>
  <c r="J38" i="2"/>
  <c r="H39" i="2"/>
  <c r="J39" i="2"/>
  <c r="H40" i="2"/>
  <c r="J40" i="2"/>
  <c r="H41" i="2"/>
  <c r="J41" i="2"/>
  <c r="H42" i="2"/>
  <c r="J42" i="2"/>
  <c r="H43" i="2"/>
  <c r="J43" i="2"/>
  <c r="H44" i="2"/>
  <c r="J44" i="2"/>
  <c r="H45" i="2"/>
  <c r="J45" i="2"/>
  <c r="H46" i="2"/>
  <c r="J46" i="2"/>
  <c r="H47" i="2"/>
  <c r="J47" i="2"/>
  <c r="H48" i="2"/>
  <c r="J48" i="2"/>
  <c r="H49" i="2"/>
  <c r="J49" i="2"/>
  <c r="H50" i="2"/>
  <c r="J50" i="2"/>
  <c r="H51" i="2"/>
  <c r="J51" i="2"/>
  <c r="H52" i="2"/>
  <c r="J52" i="2"/>
  <c r="H53" i="2"/>
  <c r="J53" i="2"/>
  <c r="H54" i="2"/>
  <c r="J54" i="2"/>
  <c r="H55" i="2"/>
  <c r="J55" i="2"/>
  <c r="H56" i="2"/>
  <c r="J56" i="2"/>
  <c r="H57" i="2"/>
  <c r="J57" i="2"/>
  <c r="H58" i="2"/>
  <c r="J58" i="2"/>
  <c r="H59" i="2"/>
  <c r="J59" i="2"/>
  <c r="H60" i="2"/>
  <c r="J60" i="2"/>
  <c r="H61" i="2"/>
  <c r="J61" i="2"/>
  <c r="H62" i="2"/>
  <c r="J62" i="2"/>
  <c r="H63" i="2"/>
  <c r="J63" i="2"/>
  <c r="H64" i="2"/>
  <c r="J64" i="2"/>
  <c r="H65" i="2"/>
  <c r="J65" i="2"/>
  <c r="H66" i="2"/>
  <c r="J66" i="2"/>
  <c r="H67" i="2"/>
  <c r="J67" i="2"/>
  <c r="H68" i="2"/>
  <c r="J68" i="2"/>
  <c r="H69" i="2"/>
  <c r="J69" i="2"/>
  <c r="H70" i="2"/>
  <c r="J70" i="2"/>
  <c r="H71" i="2"/>
  <c r="J71" i="2"/>
  <c r="H72" i="2"/>
  <c r="J72" i="2"/>
  <c r="H73" i="2"/>
  <c r="J73" i="2"/>
  <c r="H74" i="2"/>
  <c r="J74" i="2"/>
  <c r="H75" i="2"/>
  <c r="J75" i="2"/>
  <c r="H76" i="2"/>
  <c r="J76" i="2"/>
  <c r="H77" i="2"/>
  <c r="J77" i="2"/>
  <c r="H78" i="2"/>
  <c r="J78" i="2"/>
  <c r="H79" i="2"/>
  <c r="J79" i="2"/>
  <c r="E22" i="2"/>
  <c r="E23" i="2"/>
  <c r="H15" i="2"/>
  <c r="J15" i="2" s="1"/>
  <c r="H14" i="2"/>
  <c r="J14" i="2"/>
  <c r="H13" i="2"/>
  <c r="J13" i="2" s="1"/>
  <c r="H12" i="2"/>
  <c r="J12" i="2"/>
  <c r="H11" i="2"/>
  <c r="J11" i="2" s="1"/>
  <c r="H10" i="2"/>
  <c r="J10" i="2"/>
  <c r="H9" i="2"/>
  <c r="J9" i="2" s="1"/>
  <c r="H8" i="2"/>
  <c r="J8" i="2"/>
  <c r="H7" i="2"/>
  <c r="J7" i="2" s="1"/>
  <c r="H6" i="2"/>
  <c r="J6" i="2"/>
  <c r="H5" i="2"/>
  <c r="I7" i="2"/>
  <c r="I10" i="2"/>
  <c r="I18" i="2"/>
  <c r="I26" i="2"/>
  <c r="I34" i="2"/>
  <c r="I42" i="2"/>
  <c r="I50" i="2"/>
  <c r="I58" i="2"/>
  <c r="I66" i="2"/>
  <c r="I74" i="2"/>
  <c r="I79" i="2" l="1"/>
  <c r="I71" i="2"/>
  <c r="I63" i="2"/>
  <c r="I55" i="2"/>
  <c r="I47" i="2"/>
  <c r="I39" i="2"/>
  <c r="I31" i="2"/>
  <c r="I23" i="2"/>
  <c r="I15" i="2"/>
  <c r="I78" i="2"/>
  <c r="I70" i="2"/>
  <c r="I62" i="2"/>
  <c r="I54" i="2"/>
  <c r="I46" i="2"/>
  <c r="I38" i="2"/>
  <c r="I30" i="2"/>
  <c r="I22" i="2"/>
  <c r="I14" i="2"/>
  <c r="I5" i="2"/>
  <c r="I8" i="2"/>
  <c r="I12" i="2"/>
  <c r="I16" i="2"/>
  <c r="I20" i="2"/>
  <c r="I24" i="2"/>
  <c r="I28" i="2"/>
  <c r="I32" i="2"/>
  <c r="I36" i="2"/>
  <c r="I40" i="2"/>
  <c r="I44" i="2"/>
  <c r="I48" i="2"/>
  <c r="I52" i="2"/>
  <c r="I56" i="2"/>
  <c r="I60" i="2"/>
  <c r="I64" i="2"/>
  <c r="I68" i="2"/>
  <c r="I72" i="2"/>
  <c r="I76" i="2"/>
  <c r="J5" i="2"/>
  <c r="I9" i="2"/>
  <c r="I13" i="2"/>
  <c r="I17" i="2"/>
  <c r="I21" i="2"/>
  <c r="I25" i="2"/>
  <c r="I29" i="2"/>
  <c r="I33" i="2"/>
  <c r="I37" i="2"/>
  <c r="I41" i="2"/>
  <c r="I45" i="2"/>
  <c r="I49" i="2"/>
  <c r="I53" i="2"/>
  <c r="I57" i="2"/>
  <c r="I61" i="2"/>
  <c r="I65" i="2"/>
  <c r="I69" i="2"/>
  <c r="I73" i="2"/>
  <c r="I77" i="2"/>
  <c r="I6" i="2"/>
  <c r="I75" i="2"/>
  <c r="I67" i="2"/>
  <c r="I59" i="2"/>
  <c r="I51" i="2"/>
  <c r="I43" i="2"/>
  <c r="I35" i="2"/>
  <c r="I27" i="2"/>
  <c r="I19" i="2"/>
  <c r="I11" i="2"/>
  <c r="K5" i="2" l="1"/>
  <c r="K9" i="2"/>
  <c r="K13" i="2"/>
  <c r="K17" i="2"/>
  <c r="K21" i="2"/>
  <c r="K25" i="2"/>
  <c r="K29" i="2"/>
  <c r="K33" i="2"/>
  <c r="K37" i="2"/>
  <c r="K41" i="2"/>
  <c r="K45" i="2"/>
  <c r="K49" i="2"/>
  <c r="K53" i="2"/>
  <c r="K57" i="2"/>
  <c r="K61" i="2"/>
  <c r="K65" i="2"/>
  <c r="K69" i="2"/>
  <c r="K73" i="2"/>
  <c r="K77" i="2"/>
  <c r="K6" i="2"/>
  <c r="K10" i="2"/>
  <c r="K14" i="2"/>
  <c r="K18" i="2"/>
  <c r="K22" i="2"/>
  <c r="K26" i="2"/>
  <c r="K30" i="2"/>
  <c r="K34" i="2"/>
  <c r="K38" i="2"/>
  <c r="K42" i="2"/>
  <c r="K46" i="2"/>
  <c r="K50" i="2"/>
  <c r="K54" i="2"/>
  <c r="K58" i="2"/>
  <c r="K62" i="2"/>
  <c r="K66" i="2"/>
  <c r="K70" i="2"/>
  <c r="K74" i="2"/>
  <c r="K78" i="2"/>
  <c r="K8" i="2"/>
  <c r="K16" i="2"/>
  <c r="K24" i="2"/>
  <c r="K32" i="2"/>
  <c r="K40" i="2"/>
  <c r="K48" i="2"/>
  <c r="K56" i="2"/>
  <c r="K64" i="2"/>
  <c r="K72" i="2"/>
  <c r="K11" i="2"/>
  <c r="K19" i="2"/>
  <c r="K27" i="2"/>
  <c r="K35" i="2"/>
  <c r="K43" i="2"/>
  <c r="K51" i="2"/>
  <c r="K59" i="2"/>
  <c r="K67" i="2"/>
  <c r="K75" i="2"/>
  <c r="K12" i="2"/>
  <c r="K20" i="2"/>
  <c r="K28" i="2"/>
  <c r="K36" i="2"/>
  <c r="K44" i="2"/>
  <c r="K52" i="2"/>
  <c r="K60" i="2"/>
  <c r="K68" i="2"/>
  <c r="K76" i="2"/>
  <c r="K7" i="2"/>
  <c r="K15" i="2"/>
  <c r="K23" i="2"/>
  <c r="K31" i="2"/>
  <c r="K39" i="2"/>
  <c r="K47" i="2"/>
  <c r="K55" i="2"/>
  <c r="K63" i="2"/>
  <c r="K71" i="2"/>
  <c r="K79" i="2"/>
</calcChain>
</file>

<file path=xl/comments1.xml><?xml version="1.0" encoding="utf-8"?>
<comments xmlns="http://schemas.openxmlformats.org/spreadsheetml/2006/main">
  <authors>
    <author>Rui Assis</author>
  </authors>
  <commentList>
    <comment ref="A15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Taxa de experiência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Tempo de produção da unidade de ordem </t>
        </r>
        <r>
          <rPr>
            <i/>
            <sz val="8"/>
            <color indexed="81"/>
            <rFont val="Tahoma"/>
            <family val="2"/>
          </rPr>
          <t>n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Tempo estimado de produção da 1ª unidade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Tempo unitário médio de </t>
        </r>
        <r>
          <rPr>
            <i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 xml:space="preserve"> unidades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Notar que este valor, resultante do cálculo analítico, é ligeiramente diferente do mostrado no Quadro ao lado. Esta diferença deve-se ao facto de a expressão analítica ter em conta que os tempos unitários evoluem de acordo com uma função contínua da variável n, quando, na verdade, </t>
        </r>
        <r>
          <rPr>
            <i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 xml:space="preserve"> é uma variável discreta.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Tempo unitário mínimo possível atingir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Tempo total de produção de </t>
        </r>
        <r>
          <rPr>
            <i/>
            <sz val="8"/>
            <color indexed="81"/>
            <rFont val="Tahoma"/>
            <family val="2"/>
          </rPr>
          <t xml:space="preserve">n </t>
        </r>
        <r>
          <rPr>
            <sz val="8"/>
            <color indexed="81"/>
            <rFont val="Tahoma"/>
            <family val="2"/>
          </rPr>
          <t>unidades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da unidade de oredem </t>
        </r>
        <r>
          <rPr>
            <i/>
            <sz val="8"/>
            <color indexed="81"/>
            <rFont val="Tahoma"/>
            <family val="2"/>
          </rPr>
          <t>n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unitário médio de</t>
        </r>
        <r>
          <rPr>
            <i/>
            <sz val="8"/>
            <color indexed="81"/>
            <rFont val="Tahoma"/>
            <family val="2"/>
          </rPr>
          <t xml:space="preserve"> n</t>
        </r>
        <r>
          <rPr>
            <sz val="8"/>
            <color indexed="81"/>
            <rFont val="Tahoma"/>
            <family val="2"/>
          </rPr>
          <t xml:space="preserve"> unidades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Notar que este valor, resultante do cálculo analítico, é ligeiramente diferente do mostrado no Quadro ao lado. Esta diferença deve-se ao facto de a expressão analítica ter em conta que os tempos unitários evoluem de acordo com uma função contínua da variável n, quando, na verdade, </t>
        </r>
        <r>
          <rPr>
            <i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 xml:space="preserve"> é uma variável discreta.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total de produção de </t>
        </r>
        <r>
          <rPr>
            <i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 xml:space="preserve"> unidades</t>
        </r>
      </text>
    </comment>
  </commentList>
</comments>
</file>

<file path=xl/sharedStrings.xml><?xml version="1.0" encoding="utf-8"?>
<sst xmlns="http://schemas.openxmlformats.org/spreadsheetml/2006/main" count="39" uniqueCount="35">
  <si>
    <t>Rui Assis</t>
  </si>
  <si>
    <t>A =</t>
  </si>
  <si>
    <t>Performance</t>
  </si>
  <si>
    <t xml:space="preserve">Degressividade dos tempos e dos custos </t>
  </si>
  <si>
    <t>com a experiência</t>
  </si>
  <si>
    <t>€/hora</t>
  </si>
  <si>
    <t>€/unidade</t>
  </si>
  <si>
    <t>€</t>
  </si>
  <si>
    <t>T =</t>
  </si>
  <si>
    <t>C =</t>
  </si>
  <si>
    <t>€/unid</t>
  </si>
  <si>
    <t>horas</t>
  </si>
  <si>
    <t xml:space="preserve">Células a azul para dados, verde claro para cálculos intermédios e amarelo para resultados </t>
  </si>
  <si>
    <t>Gestão de Operações</t>
  </si>
  <si>
    <t>Custo de operação =</t>
  </si>
  <si>
    <t>Custo de materiais =</t>
  </si>
  <si>
    <t>horas/unidade</t>
  </si>
  <si>
    <t>http://www.rassis.com</t>
  </si>
  <si>
    <r>
      <t>a</t>
    </r>
    <r>
      <rPr>
        <i/>
        <sz val="10"/>
        <rFont val="Arial"/>
        <family val="2"/>
      </rPr>
      <t xml:space="preserve"> =</t>
    </r>
  </si>
  <si>
    <r>
      <t xml:space="preserve">Unidade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</si>
  <si>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t>t</t>
    </r>
    <r>
      <rPr>
        <i/>
        <vertAlign val="subscript"/>
        <sz val="10"/>
        <rFont val="Arial"/>
        <family val="2"/>
      </rPr>
      <t>n</t>
    </r>
    <r>
      <rPr>
        <i/>
        <sz val="10"/>
        <rFont val="Arial"/>
        <family val="2"/>
      </rPr>
      <t xml:space="preserve"> =</t>
    </r>
  </si>
  <si>
    <r>
      <t>`</t>
    </r>
    <r>
      <rPr>
        <i/>
        <sz val="10"/>
        <rFont val="Arial"/>
        <family val="2"/>
      </rPr>
      <t>t =</t>
    </r>
  </si>
  <si>
    <r>
      <t>c</t>
    </r>
    <r>
      <rPr>
        <i/>
        <vertAlign val="subscript"/>
        <sz val="10"/>
        <rFont val="Arial"/>
        <family val="2"/>
      </rPr>
      <t>n</t>
    </r>
    <r>
      <rPr>
        <i/>
        <sz val="10"/>
        <rFont val="Arial"/>
        <family val="2"/>
      </rPr>
      <t xml:space="preserve"> =</t>
    </r>
  </si>
  <si>
    <r>
      <t>`</t>
    </r>
    <r>
      <rPr>
        <i/>
        <sz val="10"/>
        <rFont val="Arial"/>
        <family val="2"/>
      </rPr>
      <t>c =</t>
    </r>
  </si>
  <si>
    <r>
      <t>t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</si>
  <si>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=</t>
    </r>
  </si>
  <si>
    <r>
      <t xml:space="preserve">Unidade </t>
    </r>
    <r>
      <rPr>
        <i/>
        <sz val="10"/>
        <color indexed="9"/>
        <rFont val="Arial"/>
        <family val="2"/>
      </rPr>
      <t>n</t>
    </r>
  </si>
  <si>
    <r>
      <t xml:space="preserve">Tempo da unidade </t>
    </r>
    <r>
      <rPr>
        <i/>
        <sz val="10"/>
        <color indexed="9"/>
        <rFont val="Arial"/>
        <family val="2"/>
      </rPr>
      <t>n</t>
    </r>
    <r>
      <rPr>
        <sz val="10"/>
        <color indexed="9"/>
        <rFont val="Arial"/>
        <family val="2"/>
      </rPr>
      <t xml:space="preserve"> (</t>
    </r>
    <r>
      <rPr>
        <i/>
        <sz val="10"/>
        <color indexed="9"/>
        <rFont val="Arial"/>
        <family val="2"/>
      </rPr>
      <t>t</t>
    </r>
    <r>
      <rPr>
        <i/>
        <vertAlign val="subscript"/>
        <sz val="10"/>
        <color indexed="9"/>
        <rFont val="Arial"/>
        <family val="2"/>
      </rPr>
      <t>n</t>
    </r>
    <r>
      <rPr>
        <sz val="10"/>
        <color indexed="9"/>
        <rFont val="Arial"/>
        <family val="2"/>
      </rPr>
      <t>)</t>
    </r>
  </si>
  <si>
    <r>
      <t>Tempo médio (</t>
    </r>
    <r>
      <rPr>
        <i/>
        <sz val="10"/>
        <color indexed="9"/>
        <rFont val="Symbol"/>
        <family val="1"/>
        <charset val="2"/>
      </rPr>
      <t>`</t>
    </r>
    <r>
      <rPr>
        <i/>
        <sz val="10"/>
        <color indexed="9"/>
        <rFont val="Arial"/>
        <family val="2"/>
      </rPr>
      <t>t</t>
    </r>
    <r>
      <rPr>
        <sz val="10"/>
        <color indexed="9"/>
        <rFont val="Arial"/>
        <family val="2"/>
      </rPr>
      <t>)</t>
    </r>
  </si>
  <si>
    <r>
      <t xml:space="preserve">Custo unidade </t>
    </r>
    <r>
      <rPr>
        <i/>
        <sz val="10"/>
        <color indexed="9"/>
        <rFont val="Arial"/>
        <family val="2"/>
      </rPr>
      <t>n</t>
    </r>
    <r>
      <rPr>
        <sz val="10"/>
        <color indexed="9"/>
        <rFont val="Arial"/>
        <family val="2"/>
      </rPr>
      <t xml:space="preserve"> (</t>
    </r>
    <r>
      <rPr>
        <i/>
        <sz val="10"/>
        <color indexed="9"/>
        <rFont val="Arial"/>
        <family val="2"/>
      </rPr>
      <t>c</t>
    </r>
    <r>
      <rPr>
        <i/>
        <vertAlign val="subscript"/>
        <sz val="10"/>
        <color indexed="9"/>
        <rFont val="Arial"/>
        <family val="2"/>
      </rPr>
      <t>n</t>
    </r>
    <r>
      <rPr>
        <sz val="10"/>
        <color indexed="9"/>
        <rFont val="Arial"/>
        <family val="2"/>
      </rPr>
      <t>)</t>
    </r>
  </si>
  <si>
    <r>
      <t>Custo médio (</t>
    </r>
    <r>
      <rPr>
        <i/>
        <sz val="10"/>
        <color indexed="9"/>
        <rFont val="Symbol"/>
        <family val="1"/>
        <charset val="2"/>
      </rPr>
      <t>`</t>
    </r>
    <r>
      <rPr>
        <i/>
        <sz val="10"/>
        <color indexed="9"/>
        <rFont val="Arial"/>
        <family val="2"/>
      </rPr>
      <t>c</t>
    </r>
    <r>
      <rPr>
        <sz val="10"/>
        <color indexed="9"/>
        <rFont val="Arial"/>
        <family val="2"/>
      </rPr>
      <t>)</t>
    </r>
  </si>
  <si>
    <r>
      <t>`</t>
    </r>
    <r>
      <rPr>
        <i/>
        <sz val="10"/>
        <color indexed="10"/>
        <rFont val="Times New Roman"/>
        <family val="1"/>
      </rPr>
      <t>t = t</t>
    </r>
    <r>
      <rPr>
        <i/>
        <vertAlign val="subscript"/>
        <sz val="10"/>
        <color indexed="10"/>
        <rFont val="Times New Roman"/>
        <family val="1"/>
      </rPr>
      <t>m</t>
    </r>
    <r>
      <rPr>
        <i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+ [(</t>
    </r>
    <r>
      <rPr>
        <i/>
        <sz val="10"/>
        <color indexed="10"/>
        <rFont val="Times New Roman"/>
        <family val="1"/>
      </rPr>
      <t>t</t>
    </r>
    <r>
      <rPr>
        <vertAlign val="subscript"/>
        <sz val="10"/>
        <color indexed="10"/>
        <rFont val="Times New Roman"/>
        <family val="1"/>
      </rPr>
      <t>1</t>
    </r>
    <r>
      <rPr>
        <i/>
        <vertAlign val="subscript"/>
        <sz val="10"/>
        <color indexed="10"/>
        <rFont val="Times New Roman"/>
        <family val="1"/>
      </rPr>
      <t xml:space="preserve"> </t>
    </r>
    <r>
      <rPr>
        <i/>
        <sz val="10"/>
        <color indexed="10"/>
        <rFont val="Times New Roman"/>
        <family val="1"/>
      </rPr>
      <t>- t</t>
    </r>
    <r>
      <rPr>
        <i/>
        <vertAlign val="subscript"/>
        <sz val="10"/>
        <color indexed="10"/>
        <rFont val="Times New Roman"/>
        <family val="1"/>
      </rPr>
      <t>m</t>
    </r>
    <r>
      <rPr>
        <sz val="10"/>
        <color indexed="10"/>
        <rFont val="Times New Roman"/>
        <family val="1"/>
      </rPr>
      <t>).(</t>
    </r>
    <r>
      <rPr>
        <i/>
        <sz val="10"/>
        <color indexed="10"/>
        <rFont val="Times New Roman"/>
        <family val="1"/>
      </rPr>
      <t>L</t>
    </r>
    <r>
      <rPr>
        <i/>
        <vertAlign val="superscript"/>
        <sz val="10"/>
        <color indexed="10"/>
        <rFont val="Symbol"/>
        <family val="1"/>
        <charset val="2"/>
      </rPr>
      <t>a</t>
    </r>
    <r>
      <rPr>
        <i/>
        <vertAlign val="superscript"/>
        <sz val="10"/>
        <color indexed="10"/>
        <rFont val="Times New Roman"/>
        <family val="1"/>
      </rPr>
      <t>+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color indexed="10"/>
        <rFont val="Times New Roman"/>
        <family val="1"/>
      </rPr>
      <t>-1)]/[(</t>
    </r>
    <r>
      <rPr>
        <i/>
        <sz val="10"/>
        <color indexed="10"/>
        <rFont val="Times New Roman"/>
        <family val="1"/>
      </rPr>
      <t xml:space="preserve">L </t>
    </r>
    <r>
      <rPr>
        <sz val="10"/>
        <color indexed="10"/>
        <rFont val="Times New Roman"/>
        <family val="1"/>
      </rPr>
      <t>-1).(</t>
    </r>
    <r>
      <rPr>
        <i/>
        <sz val="10"/>
        <color indexed="10"/>
        <rFont val="Symbol"/>
        <family val="1"/>
        <charset val="2"/>
      </rPr>
      <t>a</t>
    </r>
    <r>
      <rPr>
        <i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+1)]</t>
    </r>
  </si>
  <si>
    <r>
      <t xml:space="preserve">n </t>
    </r>
    <r>
      <rPr>
        <sz val="10"/>
        <color indexed="10"/>
        <rFont val="Times New Roman"/>
        <family val="1"/>
      </rPr>
      <t>= ant.log {1/</t>
    </r>
    <r>
      <rPr>
        <i/>
        <sz val="10"/>
        <color indexed="10"/>
        <rFont val="Symbol"/>
        <family val="1"/>
        <charset val="2"/>
      </rPr>
      <t>a</t>
    </r>
    <r>
      <rPr>
        <i/>
        <sz val="10"/>
        <color indexed="10"/>
        <rFont val="Arial"/>
        <family val="2"/>
      </rPr>
      <t>.</t>
    </r>
    <r>
      <rPr>
        <sz val="10"/>
        <color indexed="10"/>
        <rFont val="Times New Roman"/>
        <family val="1"/>
      </rPr>
      <t>log[(</t>
    </r>
    <r>
      <rPr>
        <i/>
        <sz val="10"/>
        <color indexed="10"/>
        <rFont val="Times New Roman"/>
        <family val="1"/>
      </rPr>
      <t>t - t</t>
    </r>
    <r>
      <rPr>
        <i/>
        <vertAlign val="subscript"/>
        <sz val="10"/>
        <color indexed="10"/>
        <rFont val="Times New Roman"/>
        <family val="1"/>
      </rPr>
      <t>m</t>
    </r>
    <r>
      <rPr>
        <sz val="10"/>
        <color indexed="10"/>
        <rFont val="Times New Roman"/>
        <family val="1"/>
      </rPr>
      <t>) / (</t>
    </r>
    <r>
      <rPr>
        <i/>
        <sz val="10"/>
        <color indexed="10"/>
        <rFont val="Times New Roman"/>
        <family val="1"/>
      </rPr>
      <t>t</t>
    </r>
    <r>
      <rPr>
        <vertAlign val="subscript"/>
        <sz val="10"/>
        <color indexed="10"/>
        <rFont val="Times New Roman"/>
        <family val="1"/>
      </rPr>
      <t>1</t>
    </r>
    <r>
      <rPr>
        <i/>
        <sz val="10"/>
        <color indexed="10"/>
        <rFont val="Times New Roman"/>
        <family val="1"/>
      </rPr>
      <t xml:space="preserve"> - t</t>
    </r>
    <r>
      <rPr>
        <i/>
        <vertAlign val="subscript"/>
        <sz val="10"/>
        <color indexed="10"/>
        <rFont val="Times New Roman"/>
        <family val="1"/>
      </rPr>
      <t>m</t>
    </r>
    <r>
      <rPr>
        <sz val="10"/>
        <color indexed="10"/>
        <rFont val="Times New Roman"/>
        <family val="1"/>
      </rPr>
      <t>)]}</t>
    </r>
    <r>
      <rPr>
        <i/>
        <sz val="10"/>
        <color indexed="8"/>
        <rFont val="Times New Roman"/>
        <family val="1"/>
      </rPr>
      <t xml:space="preserve"> </t>
    </r>
  </si>
  <si>
    <r>
      <t>t</t>
    </r>
    <r>
      <rPr>
        <i/>
        <vertAlign val="subscript"/>
        <sz val="10"/>
        <color indexed="10"/>
        <rFont val="Times New Roman"/>
        <family val="1"/>
      </rPr>
      <t xml:space="preserve">n </t>
    </r>
    <r>
      <rPr>
        <sz val="10"/>
        <color indexed="10"/>
        <rFont val="Times New Roman"/>
        <family val="1"/>
      </rPr>
      <t>=</t>
    </r>
    <r>
      <rPr>
        <i/>
        <sz val="10"/>
        <color indexed="10"/>
        <rFont val="Times New Roman"/>
        <family val="1"/>
      </rPr>
      <t xml:space="preserve"> t</t>
    </r>
    <r>
      <rPr>
        <i/>
        <vertAlign val="subscript"/>
        <sz val="10"/>
        <color indexed="10"/>
        <rFont val="Times New Roman"/>
        <family val="1"/>
      </rPr>
      <t>m</t>
    </r>
    <r>
      <rPr>
        <i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+ (</t>
    </r>
    <r>
      <rPr>
        <i/>
        <sz val="10"/>
        <color indexed="10"/>
        <rFont val="Times New Roman"/>
        <family val="1"/>
      </rPr>
      <t>t</t>
    </r>
    <r>
      <rPr>
        <vertAlign val="subscript"/>
        <sz val="10"/>
        <color indexed="10"/>
        <rFont val="Times New Roman"/>
        <family val="1"/>
      </rPr>
      <t xml:space="preserve">1 </t>
    </r>
    <r>
      <rPr>
        <sz val="10"/>
        <color indexed="10"/>
        <rFont val="Times New Roman"/>
        <family val="1"/>
      </rPr>
      <t xml:space="preserve">- </t>
    </r>
    <r>
      <rPr>
        <i/>
        <sz val="10"/>
        <color indexed="10"/>
        <rFont val="Times New Roman"/>
        <family val="1"/>
      </rPr>
      <t>t</t>
    </r>
    <r>
      <rPr>
        <i/>
        <vertAlign val="subscript"/>
        <sz val="10"/>
        <color indexed="10"/>
        <rFont val="Times New Roman"/>
        <family val="1"/>
      </rPr>
      <t>m</t>
    </r>
    <r>
      <rPr>
        <sz val="10"/>
        <color indexed="10"/>
        <rFont val="Times New Roman"/>
        <family val="1"/>
      </rPr>
      <t>).</t>
    </r>
    <r>
      <rPr>
        <i/>
        <sz val="10"/>
        <color indexed="10"/>
        <rFont val="Times New Roman"/>
        <family val="1"/>
      </rPr>
      <t>n</t>
    </r>
    <r>
      <rPr>
        <vertAlign val="superscript"/>
        <sz val="10"/>
        <color indexed="10"/>
        <rFont val="Times New Roman"/>
        <family val="1"/>
      </rPr>
      <t>log</t>
    </r>
    <r>
      <rPr>
        <i/>
        <vertAlign val="superscript"/>
        <sz val="10"/>
        <color indexed="10"/>
        <rFont val="Times New Roman"/>
        <family val="1"/>
      </rPr>
      <t>.A</t>
    </r>
    <r>
      <rPr>
        <vertAlign val="superscript"/>
        <sz val="10"/>
        <color indexed="10"/>
        <rFont val="Times New Roman"/>
        <family val="1"/>
      </rPr>
      <t>/log.2</t>
    </r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</si>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</sst>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9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b/>
      <i/>
      <sz val="20"/>
      <color indexed="10"/>
      <name val="Times New Roman"/>
      <family val="1"/>
    </font>
    <font>
      <u/>
      <sz val="10"/>
      <color indexed="12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i/>
      <sz val="8"/>
      <color indexed="81"/>
      <name val="Tahoma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Times New Roman"/>
      <family val="1"/>
    </font>
    <font>
      <vertAlign val="subscript"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name val="Arial"/>
      <family val="2"/>
    </font>
    <font>
      <i/>
      <sz val="10"/>
      <name val="Symbol"/>
      <family val="1"/>
      <charset val="2"/>
    </font>
    <font>
      <i/>
      <vertAlign val="subscript"/>
      <sz val="10"/>
      <name val="Arial"/>
      <family val="2"/>
    </font>
    <font>
      <i/>
      <sz val="10"/>
      <color indexed="9"/>
      <name val="Arial"/>
      <family val="2"/>
    </font>
    <font>
      <i/>
      <vertAlign val="subscript"/>
      <sz val="10"/>
      <color indexed="9"/>
      <name val="Arial"/>
      <family val="2"/>
    </font>
    <font>
      <i/>
      <sz val="10"/>
      <color indexed="9"/>
      <name val="Symbol"/>
      <family val="1"/>
      <charset val="2"/>
    </font>
    <font>
      <i/>
      <sz val="10"/>
      <color indexed="10"/>
      <name val="Times New Roman"/>
      <family val="1"/>
    </font>
    <font>
      <i/>
      <vertAlign val="subscript"/>
      <sz val="10"/>
      <color indexed="10"/>
      <name val="Times New Roman"/>
      <family val="1"/>
    </font>
    <font>
      <i/>
      <vertAlign val="superscript"/>
      <sz val="10"/>
      <color indexed="10"/>
      <name val="Times New Roman"/>
      <family val="1"/>
    </font>
    <font>
      <i/>
      <sz val="10"/>
      <color indexed="10"/>
      <name val="Symbol"/>
      <family val="1"/>
      <charset val="2"/>
    </font>
    <font>
      <i/>
      <vertAlign val="superscript"/>
      <sz val="10"/>
      <color indexed="10"/>
      <name val="Symbol"/>
      <family val="1"/>
      <charset val="2"/>
    </font>
    <font>
      <i/>
      <sz val="10"/>
      <color indexed="10"/>
      <name val="Arial"/>
      <family val="2"/>
    </font>
    <font>
      <i/>
      <sz val="10"/>
      <color indexed="8"/>
      <name val="Times New Roman"/>
      <family val="1"/>
    </font>
    <font>
      <b/>
      <u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2" fillId="3" borderId="0" xfId="0" applyFont="1" applyFill="1" applyProtection="1"/>
    <xf numFmtId="0" fontId="3" fillId="2" borderId="0" xfId="0" quotePrefix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2" borderId="0" xfId="0" applyNumberFormat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Border="1" applyAlignment="1">
      <alignment horizontal="left"/>
    </xf>
    <xf numFmtId="0" fontId="8" fillId="4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center"/>
    </xf>
    <xf numFmtId="0" fontId="9" fillId="6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/>
    </xf>
    <xf numFmtId="0" fontId="9" fillId="5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right"/>
    </xf>
    <xf numFmtId="9" fontId="9" fillId="7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>
      <alignment horizontal="left"/>
    </xf>
    <xf numFmtId="164" fontId="11" fillId="8" borderId="0" xfId="0" applyNumberFormat="1" applyFont="1" applyFill="1" applyBorder="1" applyAlignment="1">
      <alignment horizontal="center"/>
    </xf>
    <xf numFmtId="4" fontId="11" fillId="8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/>
    <xf numFmtId="0" fontId="10" fillId="2" borderId="0" xfId="0" applyNumberFormat="1" applyFont="1" applyFill="1" applyBorder="1" applyAlignment="1" applyProtection="1">
      <alignment horizontal="left"/>
    </xf>
    <xf numFmtId="0" fontId="15" fillId="3" borderId="0" xfId="0" applyFont="1" applyFill="1" applyAlignment="1" applyProtection="1">
      <alignment horizontal="center"/>
    </xf>
    <xf numFmtId="0" fontId="17" fillId="2" borderId="0" xfId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20" fillId="0" borderId="0" xfId="0" applyFont="1"/>
    <xf numFmtId="0" fontId="20" fillId="2" borderId="0" xfId="0" applyFont="1" applyFill="1"/>
    <xf numFmtId="0" fontId="4" fillId="2" borderId="0" xfId="0" applyFont="1" applyFill="1" applyAlignment="1" applyProtection="1">
      <alignment horizontal="left"/>
      <protection hidden="1"/>
    </xf>
    <xf numFmtId="0" fontId="25" fillId="2" borderId="0" xfId="0" applyFont="1" applyFill="1" applyBorder="1" applyAlignment="1">
      <alignment horizontal="right"/>
    </xf>
    <xf numFmtId="0" fontId="26" fillId="2" borderId="0" xfId="0" applyNumberFormat="1" applyFont="1" applyFill="1" applyBorder="1" applyAlignment="1" applyProtection="1">
      <alignment horizontal="right"/>
    </xf>
    <xf numFmtId="0" fontId="25" fillId="2" borderId="0" xfId="0" applyNumberFormat="1" applyFont="1" applyFill="1" applyBorder="1" applyAlignment="1" applyProtection="1">
      <alignment horizontal="right"/>
    </xf>
    <xf numFmtId="0" fontId="26" fillId="2" borderId="0" xfId="0" applyNumberFormat="1" applyFont="1" applyFill="1" applyBorder="1" applyAlignment="1" applyProtection="1">
      <alignment horizontal="right" vertical="center"/>
    </xf>
    <xf numFmtId="0" fontId="8" fillId="4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/>
    </xf>
    <xf numFmtId="0" fontId="31" fillId="3" borderId="0" xfId="0" applyFont="1" applyFill="1" applyAlignment="1">
      <alignment horizontal="left" vertical="center"/>
    </xf>
    <xf numFmtId="0" fontId="25" fillId="0" borderId="0" xfId="0" applyFont="1"/>
    <xf numFmtId="0" fontId="34" fillId="3" borderId="0" xfId="0" applyFont="1" applyFill="1" applyAlignment="1">
      <alignment horizontal="left" vertical="center"/>
    </xf>
    <xf numFmtId="0" fontId="38" fillId="2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Tempos unitários e médios</a:t>
            </a:r>
          </a:p>
        </c:rich>
      </c:tx>
      <c:layout>
        <c:manualLayout>
          <c:xMode val="edge"/>
          <c:yMode val="edge"/>
          <c:x val="0.37435362476242195"/>
          <c:y val="7.4576206561651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3640124095141"/>
          <c:y val="0.15593220338983052"/>
          <c:w val="0.76421923474663911"/>
          <c:h val="0.68644067796610164"/>
        </c:manualLayout>
      </c:layout>
      <c:lineChart>
        <c:grouping val="standard"/>
        <c:varyColors val="0"/>
        <c:ser>
          <c:idx val="0"/>
          <c:order val="0"/>
          <c:tx>
            <c:v>Tempo unitário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'Dados e cálculos'!$G$5:$G$79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cat>
          <c:val>
            <c:numRef>
              <c:f>'Dados e cálculos'!$H$5:$H$79</c:f>
              <c:numCache>
                <c:formatCode>#,##0.000</c:formatCode>
                <c:ptCount val="75"/>
                <c:pt idx="0">
                  <c:v>300</c:v>
                </c:pt>
                <c:pt idx="1">
                  <c:v>280</c:v>
                </c:pt>
                <c:pt idx="2">
                  <c:v>270.21037027785599</c:v>
                </c:pt>
                <c:pt idx="3">
                  <c:v>264</c:v>
                </c:pt>
                <c:pt idx="4">
                  <c:v>259.56373436127808</c:v>
                </c:pt>
                <c:pt idx="5">
                  <c:v>256.16829622228482</c:v>
                </c:pt>
                <c:pt idx="6">
                  <c:v>253.44895246561236</c:v>
                </c:pt>
                <c:pt idx="7">
                  <c:v>251.2</c:v>
                </c:pt>
                <c:pt idx="8">
                  <c:v>249.29496094553647</c:v>
                </c:pt>
                <c:pt idx="9">
                  <c:v>247.65098748902244</c:v>
                </c:pt>
                <c:pt idx="10">
                  <c:v>246.21111386825339</c:v>
                </c:pt>
                <c:pt idx="11">
                  <c:v>244.93463697782784</c:v>
                </c:pt>
                <c:pt idx="12">
                  <c:v>243.79155216601237</c:v>
                </c:pt>
                <c:pt idx="13">
                  <c:v>242.75916197248989</c:v>
                </c:pt>
                <c:pt idx="14">
                  <c:v>241.8199184463719</c:v>
                </c:pt>
                <c:pt idx="15">
                  <c:v>240.96</c:v>
                </c:pt>
                <c:pt idx="16">
                  <c:v>240.16834355814092</c:v>
                </c:pt>
                <c:pt idx="17">
                  <c:v>239.43596875642919</c:v>
                </c:pt>
                <c:pt idx="18">
                  <c:v>238.75549510524306</c:v>
                </c:pt>
                <c:pt idx="19">
                  <c:v>238.12078999121798</c:v>
                </c:pt>
                <c:pt idx="20">
                  <c:v>237.52670743574168</c:v>
                </c:pt>
                <c:pt idx="21">
                  <c:v>236.96889109460272</c:v>
                </c:pt>
                <c:pt idx="22">
                  <c:v>236.44362355991689</c:v>
                </c:pt>
                <c:pt idx="23">
                  <c:v>235.94770958226229</c:v>
                </c:pt>
                <c:pt idx="24">
                  <c:v>235.47838451060898</c:v>
                </c:pt>
                <c:pt idx="25">
                  <c:v>235.0332417328099</c:v>
                </c:pt>
                <c:pt idx="26">
                  <c:v>234.61017460818567</c:v>
                </c:pt>
                <c:pt idx="27">
                  <c:v>234.20732957799191</c:v>
                </c:pt>
                <c:pt idx="28">
                  <c:v>233.82306798678979</c:v>
                </c:pt>
                <c:pt idx="29">
                  <c:v>233.45593475709751</c:v>
                </c:pt>
                <c:pt idx="30">
                  <c:v>233.10463250356059</c:v>
                </c:pt>
                <c:pt idx="31">
                  <c:v>232.768</c:v>
                </c:pt>
                <c:pt idx="32">
                  <c:v>232.44499415642238</c:v>
                </c:pt>
                <c:pt idx="33">
                  <c:v>232.13467484651272</c:v>
                </c:pt>
                <c:pt idx="34">
                  <c:v>231.83619206550313</c:v>
                </c:pt>
                <c:pt idx="35">
                  <c:v>231.54877500514334</c:v>
                </c:pt>
                <c:pt idx="36">
                  <c:v>231.27172271507069</c:v>
                </c:pt>
                <c:pt idx="37">
                  <c:v>231.00439608419447</c:v>
                </c:pt>
                <c:pt idx="38">
                  <c:v>230.74621092617778</c:v>
                </c:pt>
                <c:pt idx="39">
                  <c:v>230.49663199297436</c:v>
                </c:pt>
                <c:pt idx="40">
                  <c:v>230.25516777208753</c:v>
                </c:pt>
                <c:pt idx="41">
                  <c:v>230.02136594859334</c:v>
                </c:pt>
                <c:pt idx="42">
                  <c:v>229.79480943339223</c:v>
                </c:pt>
                <c:pt idx="43">
                  <c:v>229.57511287568218</c:v>
                </c:pt>
                <c:pt idx="44">
                  <c:v>229.3619195910951</c:v>
                </c:pt>
                <c:pt idx="45">
                  <c:v>229.15489884793351</c:v>
                </c:pt>
                <c:pt idx="46">
                  <c:v>228.95374346298019</c:v>
                </c:pt>
                <c:pt idx="47">
                  <c:v>228.75816766580982</c:v>
                </c:pt>
                <c:pt idx="48">
                  <c:v>228.5679051967129</c:v>
                </c:pt>
                <c:pt idx="49">
                  <c:v>228.38270760848718</c:v>
                </c:pt>
                <c:pt idx="50">
                  <c:v>228.20234274665205</c:v>
                </c:pt>
                <c:pt idx="51">
                  <c:v>228.02659338624792</c:v>
                </c:pt>
                <c:pt idx="52">
                  <c:v>227.85525600641958</c:v>
                </c:pt>
                <c:pt idx="53">
                  <c:v>227.68813968654854</c:v>
                </c:pt>
                <c:pt idx="54">
                  <c:v>227.52506510987416</c:v>
                </c:pt>
                <c:pt idx="55">
                  <c:v>227.36586366239354</c:v>
                </c:pt>
                <c:pt idx="56">
                  <c:v>227.21037661640753</c:v>
                </c:pt>
                <c:pt idx="57">
                  <c:v>227.05845438943183</c:v>
                </c:pt>
                <c:pt idx="58">
                  <c:v>226.90995587034934</c:v>
                </c:pt>
                <c:pt idx="59">
                  <c:v>226.76474780567801</c:v>
                </c:pt>
                <c:pt idx="60">
                  <c:v>226.62270423968826</c:v>
                </c:pt>
                <c:pt idx="61">
                  <c:v>226.48370600284846</c:v>
                </c:pt>
                <c:pt idx="62">
                  <c:v>226.34764024372197</c:v>
                </c:pt>
                <c:pt idx="63">
                  <c:v>226.21440000000001</c:v>
                </c:pt>
                <c:pt idx="64">
                  <c:v>226.08388380484413</c:v>
                </c:pt>
                <c:pt idx="65">
                  <c:v>225.95599532513791</c:v>
                </c:pt>
                <c:pt idx="66">
                  <c:v>225.83064302862152</c:v>
                </c:pt>
                <c:pt idx="67">
                  <c:v>225.70773987721017</c:v>
                </c:pt>
                <c:pt idx="68">
                  <c:v>225.58720304408564</c:v>
                </c:pt>
                <c:pt idx="69">
                  <c:v>225.46895365240249</c:v>
                </c:pt>
                <c:pt idx="70">
                  <c:v>225.35291653367608</c:v>
                </c:pt>
                <c:pt idx="71">
                  <c:v>225.23902000411468</c:v>
                </c:pt>
                <c:pt idx="72">
                  <c:v>225.12719565733533</c:v>
                </c:pt>
                <c:pt idx="73">
                  <c:v>225.01737817205657</c:v>
                </c:pt>
                <c:pt idx="74">
                  <c:v>224.90950513350009</c:v>
                </c:pt>
              </c:numCache>
            </c:numRef>
          </c:val>
          <c:smooth val="0"/>
        </c:ser>
        <c:ser>
          <c:idx val="1"/>
          <c:order val="1"/>
          <c:tx>
            <c:v>Tempo médio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'Dados e cálculos'!$G$5:$G$79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cat>
          <c:val>
            <c:numRef>
              <c:f>'Dados e cálculos'!$I$5:$I$79</c:f>
              <c:numCache>
                <c:formatCode>#,##0.000</c:formatCode>
                <c:ptCount val="75"/>
                <c:pt idx="0">
                  <c:v>300</c:v>
                </c:pt>
                <c:pt idx="1">
                  <c:v>290</c:v>
                </c:pt>
                <c:pt idx="2">
                  <c:v>283.40345675928535</c:v>
                </c:pt>
                <c:pt idx="3">
                  <c:v>278.55259256946397</c:v>
                </c:pt>
                <c:pt idx="4">
                  <c:v>274.75482092782676</c:v>
                </c:pt>
                <c:pt idx="5">
                  <c:v>271.65706681023647</c:v>
                </c:pt>
                <c:pt idx="6">
                  <c:v>269.05590761814727</c:v>
                </c:pt>
                <c:pt idx="7">
                  <c:v>266.82391916587886</c:v>
                </c:pt>
                <c:pt idx="8">
                  <c:v>264.87625714139637</c:v>
                </c:pt>
                <c:pt idx="9">
                  <c:v>263.153730176159</c:v>
                </c:pt>
                <c:pt idx="10">
                  <c:v>261.61349232998577</c:v>
                </c:pt>
                <c:pt idx="11">
                  <c:v>260.22358771730592</c:v>
                </c:pt>
                <c:pt idx="12">
                  <c:v>258.95958498259102</c:v>
                </c:pt>
                <c:pt idx="13">
                  <c:v>257.80241191044098</c:v>
                </c:pt>
                <c:pt idx="14">
                  <c:v>256.73691234616967</c:v>
                </c:pt>
                <c:pt idx="15">
                  <c:v>255.75085532453409</c:v>
                </c:pt>
                <c:pt idx="16">
                  <c:v>254.83423698533448</c:v>
                </c:pt>
                <c:pt idx="17">
                  <c:v>253.9787776392842</c:v>
                </c:pt>
                <c:pt idx="18">
                  <c:v>253.17755224275572</c:v>
                </c:pt>
                <c:pt idx="19">
                  <c:v>252.42471413017884</c:v>
                </c:pt>
                <c:pt idx="20">
                  <c:v>251.71528523996753</c:v>
                </c:pt>
                <c:pt idx="21">
                  <c:v>251.04499459699639</c:v>
                </c:pt>
                <c:pt idx="22">
                  <c:v>250.41015237799294</c:v>
                </c:pt>
                <c:pt idx="23">
                  <c:v>249.80755059483749</c:v>
                </c:pt>
                <c:pt idx="24">
                  <c:v>249.23438395146835</c:v>
                </c:pt>
                <c:pt idx="25">
                  <c:v>248.68818617382763</c:v>
                </c:pt>
                <c:pt idx="26">
                  <c:v>248.16677833806312</c:v>
                </c:pt>
                <c:pt idx="27">
                  <c:v>247.668226596632</c:v>
                </c:pt>
                <c:pt idx="28">
                  <c:v>247.19080733422368</c:v>
                </c:pt>
                <c:pt idx="29">
                  <c:v>246.73297824831945</c:v>
                </c:pt>
                <c:pt idx="30">
                  <c:v>246.2933541920369</c:v>
                </c:pt>
                <c:pt idx="31">
                  <c:v>245.87068687353576</c:v>
                </c:pt>
                <c:pt idx="32">
                  <c:v>245.4638477002899</c:v>
                </c:pt>
                <c:pt idx="33">
                  <c:v>245.07181320459057</c:v>
                </c:pt>
                <c:pt idx="34">
                  <c:v>244.69365260061662</c:v>
                </c:pt>
                <c:pt idx="35">
                  <c:v>244.32851711185347</c:v>
                </c:pt>
                <c:pt idx="36">
                  <c:v>243.9756307768053</c:v>
                </c:pt>
                <c:pt idx="37">
                  <c:v>243.63428249542079</c:v>
                </c:pt>
                <c:pt idx="38">
                  <c:v>243.30381912185047</c:v>
                </c:pt>
                <c:pt idx="39">
                  <c:v>242.98363944362853</c:v>
                </c:pt>
                <c:pt idx="40">
                  <c:v>242.67318891505437</c:v>
                </c:pt>
                <c:pt idx="41">
                  <c:v>242.37195503490051</c:v>
                </c:pt>
                <c:pt idx="42">
                  <c:v>242.0794632767259</c:v>
                </c:pt>
                <c:pt idx="43">
                  <c:v>241.79527349488399</c:v>
                </c:pt>
                <c:pt idx="44">
                  <c:v>241.51897674146645</c:v>
                </c:pt>
                <c:pt idx="45">
                  <c:v>241.25019243943311</c:v>
                </c:pt>
                <c:pt idx="46">
                  <c:v>240.98856586546603</c:v>
                </c:pt>
                <c:pt idx="47">
                  <c:v>240.7337659029732</c:v>
                </c:pt>
                <c:pt idx="48">
                  <c:v>240.48548303141686</c:v>
                </c:pt>
                <c:pt idx="49">
                  <c:v>240.24342752295826</c:v>
                </c:pt>
                <c:pt idx="50">
                  <c:v>240.00732782146207</c:v>
                </c:pt>
                <c:pt idx="51">
                  <c:v>239.77692908232333</c:v>
                </c:pt>
                <c:pt idx="52">
                  <c:v>239.55199185447611</c:v>
                </c:pt>
                <c:pt idx="53">
                  <c:v>239.33229088840338</c:v>
                </c:pt>
                <c:pt idx="54">
                  <c:v>239.11761405606646</c:v>
                </c:pt>
                <c:pt idx="55">
                  <c:v>238.90776137046515</c:v>
                </c:pt>
                <c:pt idx="56">
                  <c:v>238.70254409407818</c:v>
                </c:pt>
                <c:pt idx="57">
                  <c:v>238.50178392675667</c:v>
                </c:pt>
                <c:pt idx="58">
                  <c:v>238.30531226478368</c:v>
                </c:pt>
                <c:pt idx="59">
                  <c:v>238.1129695237986</c:v>
                </c:pt>
                <c:pt idx="60">
                  <c:v>237.92460451914104</c:v>
                </c:pt>
                <c:pt idx="61">
                  <c:v>237.74007389791049</c:v>
                </c:pt>
                <c:pt idx="62">
                  <c:v>237.5592416176853</c:v>
                </c:pt>
                <c:pt idx="63">
                  <c:v>237.38197846740897</c:v>
                </c:pt>
                <c:pt idx="64">
                  <c:v>237.20816162644644</c:v>
                </c:pt>
                <c:pt idx="65">
                  <c:v>237.03767425824478</c:v>
                </c:pt>
                <c:pt idx="66">
                  <c:v>236.87040513541459</c:v>
                </c:pt>
                <c:pt idx="67">
                  <c:v>236.70624829338217</c:v>
                </c:pt>
                <c:pt idx="68">
                  <c:v>236.54510271005904</c:v>
                </c:pt>
                <c:pt idx="69">
                  <c:v>236.38687200923539</c:v>
                </c:pt>
                <c:pt idx="70">
                  <c:v>236.23146418563596</c:v>
                </c:pt>
                <c:pt idx="71">
                  <c:v>236.07879134978151</c:v>
                </c:pt>
                <c:pt idx="72">
                  <c:v>235.9287694909809</c:v>
                </c:pt>
                <c:pt idx="73">
                  <c:v>235.78131825694135</c:v>
                </c:pt>
                <c:pt idx="74">
                  <c:v>235.63636074862879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991936"/>
        <c:axId val="352990816"/>
      </c:lineChart>
      <c:catAx>
        <c:axId val="35299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Unidade nº</a:t>
                </a:r>
              </a:p>
            </c:rich>
          </c:tx>
          <c:layout>
            <c:manualLayout>
              <c:xMode val="edge"/>
              <c:yMode val="edge"/>
              <c:x val="0.48914167797990771"/>
              <c:y val="0.90508466603867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52990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299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Horas/unidade</a:t>
                </a:r>
              </a:p>
            </c:rich>
          </c:tx>
          <c:layout>
            <c:manualLayout>
              <c:xMode val="edge"/>
              <c:yMode val="edge"/>
              <c:x val="4.9638012489818084E-2"/>
              <c:y val="0.40169487086244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52991936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35259299484119"/>
          <c:y val="0.68474575244437452"/>
          <c:w val="0.15822134129785503"/>
          <c:h val="8.81355654377192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Custos unitários e médios</a:t>
            </a:r>
          </a:p>
        </c:rich>
      </c:tx>
      <c:layout>
        <c:manualLayout>
          <c:xMode val="edge"/>
          <c:yMode val="edge"/>
          <c:x val="0.37952430084170513"/>
          <c:y val="6.9491558340093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4829369183041"/>
          <c:y val="0.15593220338983052"/>
          <c:w val="0.75180972078593589"/>
          <c:h val="0.6796610169491526"/>
        </c:manualLayout>
      </c:layout>
      <c:lineChart>
        <c:grouping val="standard"/>
        <c:varyColors val="0"/>
        <c:ser>
          <c:idx val="1"/>
          <c:order val="0"/>
          <c:tx>
            <c:v>Custo unitário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numRef>
              <c:f>'Dados e cálculos'!$G$5:$G$79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cat>
          <c:val>
            <c:numRef>
              <c:f>'Dados e cálculos'!$J$5:$J$79</c:f>
              <c:numCache>
                <c:formatCode>#,##0.000</c:formatCode>
                <c:ptCount val="75"/>
                <c:pt idx="0">
                  <c:v>2041.6666666666667</c:v>
                </c:pt>
                <c:pt idx="1">
                  <c:v>2038.8888888888889</c:v>
                </c:pt>
                <c:pt idx="2">
                  <c:v>2037.5292180941467</c:v>
                </c:pt>
                <c:pt idx="3">
                  <c:v>2036.6666666666667</c:v>
                </c:pt>
                <c:pt idx="4">
                  <c:v>2036.0505186612886</c:v>
                </c:pt>
                <c:pt idx="5">
                  <c:v>2035.5789300308729</c:v>
                </c:pt>
                <c:pt idx="6">
                  <c:v>2035.2012433980017</c:v>
                </c:pt>
                <c:pt idx="7">
                  <c:v>2034.8888888888889</c:v>
                </c:pt>
                <c:pt idx="8">
                  <c:v>2034.6243001313246</c:v>
                </c:pt>
                <c:pt idx="9">
                  <c:v>2034.3959704845865</c:v>
                </c:pt>
                <c:pt idx="10">
                  <c:v>2034.1959880372574</c:v>
                </c:pt>
                <c:pt idx="11">
                  <c:v>2034.018699580254</c:v>
                </c:pt>
                <c:pt idx="12">
                  <c:v>2033.859937800835</c:v>
                </c:pt>
                <c:pt idx="13">
                  <c:v>2033.716550273957</c:v>
                </c:pt>
                <c:pt idx="14">
                  <c:v>2033.5860997842183</c:v>
                </c:pt>
                <c:pt idx="15">
                  <c:v>2033.4666666666667</c:v>
                </c:pt>
                <c:pt idx="16">
                  <c:v>2033.3567143830751</c:v>
                </c:pt>
                <c:pt idx="17">
                  <c:v>2033.2549956606151</c:v>
                </c:pt>
                <c:pt idx="18">
                  <c:v>2033.1604854312839</c:v>
                </c:pt>
                <c:pt idx="19">
                  <c:v>2033.0723319432248</c:v>
                </c:pt>
                <c:pt idx="20">
                  <c:v>2032.9898204771864</c:v>
                </c:pt>
                <c:pt idx="21">
                  <c:v>2032.9123459853615</c:v>
                </c:pt>
                <c:pt idx="22">
                  <c:v>2032.8393921610996</c:v>
                </c:pt>
                <c:pt idx="23">
                  <c:v>2032.7705152197586</c:v>
                </c:pt>
                <c:pt idx="24">
                  <c:v>2032.7053311820291</c:v>
                </c:pt>
                <c:pt idx="25">
                  <c:v>2032.6435057962235</c:v>
                </c:pt>
                <c:pt idx="26">
                  <c:v>2032.584746473359</c:v>
                </c:pt>
                <c:pt idx="27">
                  <c:v>2032.5287957747212</c:v>
                </c:pt>
                <c:pt idx="28">
                  <c:v>2032.4754261092764</c:v>
                </c:pt>
                <c:pt idx="29">
                  <c:v>2032.4244353829301</c:v>
                </c:pt>
                <c:pt idx="30">
                  <c:v>2032.3756434032723</c:v>
                </c:pt>
                <c:pt idx="31">
                  <c:v>2032.328888888889</c:v>
                </c:pt>
                <c:pt idx="32">
                  <c:v>2032.2840269661697</c:v>
                </c:pt>
                <c:pt idx="33">
                  <c:v>2032.2409270620155</c:v>
                </c:pt>
                <c:pt idx="34">
                  <c:v>2032.1994711202087</c:v>
                </c:pt>
                <c:pt idx="35">
                  <c:v>2032.1595520840476</c:v>
                </c:pt>
                <c:pt idx="36">
                  <c:v>2032.1210725993153</c:v>
                </c:pt>
                <c:pt idx="37">
                  <c:v>2032.0839439005827</c:v>
                </c:pt>
                <c:pt idx="38">
                  <c:v>2032.048084850858</c:v>
                </c:pt>
                <c:pt idx="39">
                  <c:v>2032.0134211101354</c:v>
                </c:pt>
                <c:pt idx="40">
                  <c:v>2031.9798844127899</c:v>
                </c:pt>
                <c:pt idx="41">
                  <c:v>2031.9474119373047</c:v>
                </c:pt>
                <c:pt idx="42">
                  <c:v>2031.9159457546377</c:v>
                </c:pt>
                <c:pt idx="43">
                  <c:v>2031.8854323438447</c:v>
                </c:pt>
                <c:pt idx="44">
                  <c:v>2031.8558221654298</c:v>
                </c:pt>
                <c:pt idx="45">
                  <c:v>2031.8270692844353</c:v>
                </c:pt>
                <c:pt idx="46">
                  <c:v>2031.7991310365251</c:v>
                </c:pt>
                <c:pt idx="47">
                  <c:v>2031.7719677313626</c:v>
                </c:pt>
                <c:pt idx="48">
                  <c:v>2031.7455423884323</c:v>
                </c:pt>
                <c:pt idx="49">
                  <c:v>2031.7198205011787</c:v>
                </c:pt>
                <c:pt idx="50">
                  <c:v>2031.6947698259239</c:v>
                </c:pt>
                <c:pt idx="51">
                  <c:v>2031.6703601925344</c:v>
                </c:pt>
                <c:pt idx="52">
                  <c:v>2031.646563334225</c:v>
                </c:pt>
                <c:pt idx="53">
                  <c:v>2031.6233527342429</c:v>
                </c:pt>
                <c:pt idx="54">
                  <c:v>2031.6007034874824</c:v>
                </c:pt>
                <c:pt idx="55">
                  <c:v>2031.5785921753325</c:v>
                </c:pt>
                <c:pt idx="56">
                  <c:v>2031.5569967522788</c:v>
                </c:pt>
                <c:pt idx="57">
                  <c:v>2031.5358964429765</c:v>
                </c:pt>
                <c:pt idx="58">
                  <c:v>2031.5152716486596</c:v>
                </c:pt>
                <c:pt idx="59">
                  <c:v>2031.4951038618997</c:v>
                </c:pt>
                <c:pt idx="60">
                  <c:v>2031.4753755888455</c:v>
                </c:pt>
                <c:pt idx="61">
                  <c:v>2031.4560702781735</c:v>
                </c:pt>
                <c:pt idx="62">
                  <c:v>2031.4371722560725</c:v>
                </c:pt>
                <c:pt idx="63">
                  <c:v>2031.4186666666667</c:v>
                </c:pt>
                <c:pt idx="64">
                  <c:v>2031.4005394173394</c:v>
                </c:pt>
                <c:pt idx="65">
                  <c:v>2031.3827771284914</c:v>
                </c:pt>
                <c:pt idx="66">
                  <c:v>2031.3653670873086</c:v>
                </c:pt>
                <c:pt idx="67">
                  <c:v>2031.3482972051681</c:v>
                </c:pt>
                <c:pt idx="68">
                  <c:v>2031.3315559783452</c:v>
                </c:pt>
                <c:pt idx="69">
                  <c:v>2031.3151324517225</c:v>
                </c:pt>
                <c:pt idx="70">
                  <c:v>2031.2990161852329</c:v>
                </c:pt>
                <c:pt idx="71">
                  <c:v>2031.2831972227937</c:v>
                </c:pt>
                <c:pt idx="72">
                  <c:v>2031.2676660635188</c:v>
                </c:pt>
                <c:pt idx="73">
                  <c:v>2031.2524136350078</c:v>
                </c:pt>
                <c:pt idx="74">
                  <c:v>2031.2374312685417</c:v>
                </c:pt>
              </c:numCache>
            </c:numRef>
          </c:val>
          <c:smooth val="0"/>
        </c:ser>
        <c:ser>
          <c:idx val="2"/>
          <c:order val="1"/>
          <c:tx>
            <c:v>Custo médio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12"/>
            <c:spPr>
              <a:noFill/>
              <a:ln w="9525">
                <a:noFill/>
              </a:ln>
            </c:spPr>
          </c:marker>
          <c:cat>
            <c:numRef>
              <c:f>'Dados e cálculos'!$G$5:$G$79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cat>
          <c:val>
            <c:numRef>
              <c:f>'Dados e cálculos'!$K$5:$K$79</c:f>
              <c:numCache>
                <c:formatCode>#,##0.000</c:formatCode>
                <c:ptCount val="75"/>
                <c:pt idx="0">
                  <c:v>2041.6666666666667</c:v>
                </c:pt>
                <c:pt idx="1">
                  <c:v>2040.2777777777778</c:v>
                </c:pt>
                <c:pt idx="2">
                  <c:v>2039.3615912165676</c:v>
                </c:pt>
                <c:pt idx="3">
                  <c:v>2038.6878600790924</c:v>
                </c:pt>
                <c:pt idx="4">
                  <c:v>2038.1603917955315</c:v>
                </c:pt>
                <c:pt idx="5">
                  <c:v>2037.7301481680886</c:v>
                </c:pt>
                <c:pt idx="6">
                  <c:v>2037.368876058076</c:v>
                </c:pt>
                <c:pt idx="7">
                  <c:v>2037.0588776619277</c:v>
                </c:pt>
                <c:pt idx="8">
                  <c:v>2036.7883690474164</c:v>
                </c:pt>
                <c:pt idx="9">
                  <c:v>2036.5491291911335</c:v>
                </c:pt>
                <c:pt idx="10">
                  <c:v>2036.3352072680536</c:v>
                </c:pt>
                <c:pt idx="11">
                  <c:v>2036.1421649607371</c:v>
                </c:pt>
                <c:pt idx="12">
                  <c:v>2035.96660902536</c:v>
                </c:pt>
                <c:pt idx="13">
                  <c:v>2035.8058905431169</c:v>
                </c:pt>
                <c:pt idx="14">
                  <c:v>2035.6579044925236</c:v>
                </c:pt>
                <c:pt idx="15">
                  <c:v>2035.5209521284075</c:v>
                </c:pt>
                <c:pt idx="16">
                  <c:v>2035.393644025741</c:v>
                </c:pt>
                <c:pt idx="17">
                  <c:v>2035.2748302276786</c:v>
                </c:pt>
                <c:pt idx="18">
                  <c:v>2035.1635489226051</c:v>
                </c:pt>
                <c:pt idx="19">
                  <c:v>2035.0589880736359</c:v>
                </c:pt>
                <c:pt idx="20">
                  <c:v>2034.960456283329</c:v>
                </c:pt>
                <c:pt idx="21">
                  <c:v>2034.867360360694</c:v>
                </c:pt>
                <c:pt idx="22">
                  <c:v>2034.7791878302767</c:v>
                </c:pt>
                <c:pt idx="23">
                  <c:v>2034.6954931381717</c:v>
                </c:pt>
                <c:pt idx="24">
                  <c:v>2034.615886659926</c:v>
                </c:pt>
                <c:pt idx="25">
                  <c:v>2034.5400258574759</c:v>
                </c:pt>
                <c:pt idx="26">
                  <c:v>2034.4676081025086</c:v>
                </c:pt>
                <c:pt idx="27">
                  <c:v>2034.3983648050876</c:v>
                </c:pt>
                <c:pt idx="28">
                  <c:v>2034.3320565741976</c:v>
                </c:pt>
                <c:pt idx="29">
                  <c:v>2034.2684692011551</c:v>
                </c:pt>
                <c:pt idx="30">
                  <c:v>2034.2074103044492</c:v>
                </c:pt>
                <c:pt idx="31">
                  <c:v>2034.1487065102128</c:v>
                </c:pt>
                <c:pt idx="32">
                  <c:v>2034.0922010694842</c:v>
                </c:pt>
                <c:pt idx="33">
                  <c:v>2034.0377518339703</c:v>
                </c:pt>
                <c:pt idx="34">
                  <c:v>2033.9852295278629</c:v>
                </c:pt>
                <c:pt idx="35">
                  <c:v>2033.9345162655347</c:v>
                </c:pt>
                <c:pt idx="36">
                  <c:v>2033.8855042745558</c:v>
                </c:pt>
                <c:pt idx="37">
                  <c:v>2033.8380947910302</c:v>
                </c:pt>
                <c:pt idx="38">
                  <c:v>2033.7921971002565</c:v>
                </c:pt>
                <c:pt idx="39">
                  <c:v>2033.7477277005037</c:v>
                </c:pt>
                <c:pt idx="40">
                  <c:v>2033.7046095715352</c:v>
                </c:pt>
                <c:pt idx="41">
                  <c:v>2033.6627715326249</c:v>
                </c:pt>
                <c:pt idx="42">
                  <c:v>2033.6221476773228</c:v>
                </c:pt>
                <c:pt idx="43">
                  <c:v>2033.5826768742891</c:v>
                </c:pt>
                <c:pt idx="44">
                  <c:v>2033.5443023252033</c:v>
                </c:pt>
                <c:pt idx="45">
                  <c:v>2033.506971172143</c:v>
                </c:pt>
                <c:pt idx="46">
                  <c:v>2033.4706341479812</c:v>
                </c:pt>
                <c:pt idx="47">
                  <c:v>2033.4352452643016</c:v>
                </c:pt>
                <c:pt idx="48">
                  <c:v>2033.4007615321411</c:v>
                </c:pt>
                <c:pt idx="49">
                  <c:v>2033.3671427115219</c:v>
                </c:pt>
                <c:pt idx="50">
                  <c:v>2033.334351086314</c:v>
                </c:pt>
                <c:pt idx="51">
                  <c:v>2033.3023512614336</c:v>
                </c:pt>
                <c:pt idx="52">
                  <c:v>2033.2711099797884</c:v>
                </c:pt>
                <c:pt idx="53">
                  <c:v>2033.2405959567227</c:v>
                </c:pt>
                <c:pt idx="54">
                  <c:v>2033.2107797300091</c:v>
                </c:pt>
                <c:pt idx="55">
                  <c:v>2033.1816335236756</c:v>
                </c:pt>
                <c:pt idx="56">
                  <c:v>2033.1531311241772</c:v>
                </c:pt>
                <c:pt idx="57">
                  <c:v>2033.1252477676048</c:v>
                </c:pt>
                <c:pt idx="58">
                  <c:v>2033.0979600367752</c:v>
                </c:pt>
                <c:pt idx="59">
                  <c:v>2033.0712457671941</c:v>
                </c:pt>
                <c:pt idx="60">
                  <c:v>2033.0450839609919</c:v>
                </c:pt>
                <c:pt idx="61">
                  <c:v>2033.0194547080432</c:v>
                </c:pt>
                <c:pt idx="62">
                  <c:v>2032.9943391135673</c:v>
                </c:pt>
                <c:pt idx="63">
                  <c:v>2032.9697192315846</c:v>
                </c:pt>
                <c:pt idx="64">
                  <c:v>2032.9455780036731</c:v>
                </c:pt>
                <c:pt idx="65">
                  <c:v>2032.9218992025337</c:v>
                </c:pt>
                <c:pt idx="66">
                  <c:v>2032.8986673799184</c:v>
                </c:pt>
                <c:pt idx="67">
                  <c:v>2032.875867818525</c:v>
                </c:pt>
                <c:pt idx="68">
                  <c:v>2032.8534864875078</c:v>
                </c:pt>
                <c:pt idx="69">
                  <c:v>2032.8315100012821</c:v>
                </c:pt>
                <c:pt idx="70">
                  <c:v>2032.8099255813377</c:v>
                </c:pt>
                <c:pt idx="71">
                  <c:v>2032.7887210208023</c:v>
                </c:pt>
                <c:pt idx="72">
                  <c:v>2032.7678846515244</c:v>
                </c:pt>
                <c:pt idx="73">
                  <c:v>2032.7474053134631</c:v>
                </c:pt>
                <c:pt idx="74">
                  <c:v>2032.7272723261974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74592"/>
        <c:axId val="500878400"/>
      </c:lineChart>
      <c:catAx>
        <c:axId val="35177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Unidade nº</a:t>
                </a:r>
              </a:p>
            </c:rich>
          </c:tx>
          <c:layout>
            <c:manualLayout>
              <c:xMode val="edge"/>
              <c:yMode val="edge"/>
              <c:x val="0.47880043442845505"/>
              <c:y val="0.8949151914244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0878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0087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€/unidade</a:t>
                </a:r>
              </a:p>
            </c:rich>
          </c:tx>
          <c:layout>
            <c:manualLayout>
              <c:xMode val="edge"/>
              <c:yMode val="edge"/>
              <c:x val="6.5149932120553894E-2"/>
              <c:y val="0.39491528050998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5177459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528438772739618"/>
          <c:y val="0.68135586818257055"/>
          <c:w val="0.12409513983165898"/>
          <c:h val="7.2881442601897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1365250</xdr:colOff>
      <xdr:row>12</xdr:row>
      <xdr:rowOff>161926</xdr:rowOff>
    </xdr:from>
    <xdr:to>
      <xdr:col>9</xdr:col>
      <xdr:colOff>531811</xdr:colOff>
      <xdr:row>15</xdr:row>
      <xdr:rowOff>71438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365250" y="2995614"/>
          <a:ext cx="6826249" cy="600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Uma empresa vai lançar em fabricação uma série de 20 unidades de uma nova máquina para a qual a Engenharia estima 300 horas como tempo de trabalho da 1ª unidade, 200 horas como tempo mínimo possível atingir e 80% como taxa de experiência. Qual o tempo e o custo médio unitário das 20 unidades? Qual o tempo necessário para a sua fabricação? Qual o custo previsto total?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150" zoomScaleNormal="150" workbookViewId="0"/>
  </sheetViews>
  <sheetFormatPr defaultColWidth="9.109375" defaultRowHeight="13.2" x14ac:dyDescent="0.25"/>
  <cols>
    <col min="1" max="13" width="12.109375" customWidth="1"/>
    <col min="14" max="15" width="12.6640625" customWidth="1"/>
  </cols>
  <sheetData>
    <row r="1" spans="1:16" ht="18" customHeight="1" x14ac:dyDescent="0.25">
      <c r="A1" s="1"/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2"/>
      <c r="N1" s="2"/>
      <c r="O1" s="2"/>
    </row>
    <row r="2" spans="1:16" ht="18" customHeight="1" x14ac:dyDescent="0.25">
      <c r="A2" s="1"/>
      <c r="B2" s="1"/>
      <c r="C2" s="2"/>
      <c r="D2" s="3"/>
      <c r="E2" s="3"/>
      <c r="F2" s="3"/>
      <c r="G2" s="3"/>
      <c r="H2" s="3"/>
      <c r="I2" s="1"/>
      <c r="J2" s="1"/>
      <c r="K2" s="1"/>
      <c r="L2" s="1"/>
      <c r="M2" s="2"/>
      <c r="N2" s="2"/>
      <c r="O2" s="2"/>
    </row>
    <row r="3" spans="1:16" ht="24" customHeight="1" x14ac:dyDescent="0.4">
      <c r="A3" s="1"/>
      <c r="B3" s="1"/>
      <c r="C3" s="2"/>
      <c r="D3" s="3"/>
      <c r="E3" s="3"/>
      <c r="F3" s="27" t="s">
        <v>13</v>
      </c>
      <c r="G3" s="3"/>
      <c r="H3" s="3"/>
      <c r="I3" s="1"/>
      <c r="J3" s="1"/>
      <c r="K3" s="1"/>
      <c r="L3" s="1"/>
      <c r="M3" s="2"/>
      <c r="N3" s="2"/>
      <c r="O3" s="2"/>
    </row>
    <row r="4" spans="1:16" ht="18" customHeight="1" x14ac:dyDescent="0.25">
      <c r="A4" s="1"/>
      <c r="B4" s="1"/>
      <c r="C4" s="2"/>
      <c r="D4" s="3"/>
      <c r="E4" s="3"/>
      <c r="F4" s="3"/>
      <c r="G4" s="3"/>
      <c r="H4" s="3"/>
      <c r="I4" s="1"/>
      <c r="J4" s="1"/>
      <c r="K4" s="1"/>
      <c r="L4" s="1"/>
      <c r="M4" s="2"/>
      <c r="N4" s="2"/>
      <c r="O4" s="2"/>
    </row>
    <row r="5" spans="1:16" ht="9" customHeight="1" x14ac:dyDescent="0.25">
      <c r="A5" s="1"/>
      <c r="B5" s="1"/>
      <c r="C5" s="2"/>
      <c r="D5" s="2"/>
      <c r="E5" s="2"/>
      <c r="F5" s="2"/>
      <c r="G5" s="2"/>
      <c r="H5" s="2"/>
      <c r="I5" s="1"/>
      <c r="J5" s="1"/>
      <c r="K5" s="1"/>
      <c r="L5" s="1"/>
      <c r="M5" s="2"/>
      <c r="N5" s="2"/>
      <c r="O5" s="2"/>
    </row>
    <row r="6" spans="1:16" ht="18" customHeight="1" x14ac:dyDescent="0.3">
      <c r="A6" s="1"/>
      <c r="B6" s="1"/>
      <c r="C6" s="2"/>
      <c r="D6" s="2"/>
      <c r="E6" s="2"/>
      <c r="F6" s="5" t="s">
        <v>0</v>
      </c>
      <c r="G6" s="2"/>
      <c r="H6" s="2"/>
      <c r="I6" s="1"/>
      <c r="J6" s="1"/>
      <c r="K6" s="1"/>
      <c r="L6" s="1"/>
      <c r="M6" s="2"/>
      <c r="N6" s="2"/>
      <c r="O6" s="2"/>
    </row>
    <row r="7" spans="1:16" ht="18" customHeight="1" x14ac:dyDescent="0.3">
      <c r="A7" s="1"/>
      <c r="B7" s="1"/>
      <c r="C7" s="2"/>
      <c r="D7" s="2"/>
      <c r="E7" s="2"/>
      <c r="F7" s="6">
        <v>2011</v>
      </c>
      <c r="G7" s="2"/>
      <c r="H7" s="29"/>
      <c r="I7" s="1"/>
      <c r="J7" s="1"/>
      <c r="K7" s="1"/>
      <c r="L7" s="1"/>
      <c r="M7" s="2"/>
      <c r="N7" s="2"/>
      <c r="O7" s="2"/>
    </row>
    <row r="8" spans="1:16" ht="18" customHeight="1" x14ac:dyDescent="0.25">
      <c r="A8" s="1"/>
      <c r="B8" s="1"/>
      <c r="C8" s="2"/>
      <c r="D8" s="2"/>
      <c r="E8" s="2"/>
      <c r="F8" s="44" t="s">
        <v>34</v>
      </c>
      <c r="G8" s="2"/>
      <c r="H8" s="2"/>
      <c r="I8" s="1"/>
      <c r="J8" s="1"/>
      <c r="K8" s="1"/>
      <c r="L8" s="1"/>
      <c r="M8" s="2"/>
      <c r="N8" s="2"/>
      <c r="O8" s="2"/>
    </row>
    <row r="9" spans="1:16" ht="18" customHeight="1" x14ac:dyDescent="0.25">
      <c r="A9" s="1"/>
      <c r="B9" s="1"/>
      <c r="C9" s="2"/>
      <c r="D9" s="2"/>
      <c r="E9" s="2"/>
      <c r="F9" s="28" t="s">
        <v>17</v>
      </c>
      <c r="G9" s="2"/>
      <c r="H9" s="2"/>
      <c r="I9" s="1"/>
      <c r="J9" s="1"/>
      <c r="K9" s="2"/>
      <c r="L9" s="2"/>
      <c r="M9" s="2"/>
      <c r="N9" s="2"/>
    </row>
    <row r="10" spans="1:16" ht="9" customHeight="1" x14ac:dyDescent="0.3">
      <c r="A10" s="2"/>
      <c r="B10" s="2"/>
      <c r="C10" s="2"/>
      <c r="D10" s="2"/>
      <c r="E10" s="2"/>
      <c r="F10" s="7"/>
      <c r="G10" s="2"/>
      <c r="H10" s="4"/>
      <c r="I10" s="2"/>
      <c r="J10" s="2"/>
      <c r="K10" s="2"/>
      <c r="L10" s="2"/>
      <c r="M10" s="2"/>
      <c r="N10" s="2"/>
    </row>
    <row r="11" spans="1:16" ht="17.399999999999999" customHeight="1" x14ac:dyDescent="0.3">
      <c r="A11" s="2"/>
      <c r="B11" s="2"/>
      <c r="C11" s="2"/>
      <c r="D11" s="2"/>
      <c r="E11" s="2"/>
      <c r="F11" s="7" t="s">
        <v>3</v>
      </c>
      <c r="G11" s="4"/>
      <c r="H11" s="4"/>
      <c r="I11" s="2"/>
      <c r="J11" s="2"/>
      <c r="K11" s="2"/>
      <c r="L11" s="2"/>
      <c r="M11" s="2"/>
      <c r="N11" s="2"/>
    </row>
    <row r="12" spans="1:16" ht="18" customHeight="1" x14ac:dyDescent="0.3">
      <c r="A12" s="2"/>
      <c r="B12" s="2"/>
      <c r="C12" s="2"/>
      <c r="D12" s="2"/>
      <c r="E12" s="2"/>
      <c r="F12" s="7" t="s">
        <v>4</v>
      </c>
      <c r="G12" s="4"/>
      <c r="H12" s="4"/>
      <c r="I12" s="2"/>
      <c r="J12" s="2"/>
      <c r="K12" s="2"/>
      <c r="L12" s="2"/>
      <c r="M12" s="2"/>
      <c r="N12" s="2"/>
    </row>
    <row r="13" spans="1:16" ht="18" customHeight="1" x14ac:dyDescent="0.3">
      <c r="A13" s="2"/>
      <c r="B13" s="2"/>
      <c r="C13" s="2"/>
      <c r="D13" s="2"/>
      <c r="E13" s="2"/>
      <c r="F13" s="4"/>
      <c r="G13" s="2"/>
      <c r="H13" s="4"/>
      <c r="I13" s="2"/>
      <c r="J13" s="2"/>
      <c r="K13" s="2"/>
      <c r="L13" s="2"/>
      <c r="M13" s="2"/>
      <c r="N13" s="2"/>
    </row>
    <row r="14" spans="1:16" ht="18" customHeight="1" x14ac:dyDescent="0.3">
      <c r="A14" s="2"/>
      <c r="B14" s="2"/>
      <c r="C14" s="2"/>
      <c r="D14" s="2"/>
      <c r="E14" s="2"/>
      <c r="F14" s="2"/>
      <c r="G14" s="2"/>
      <c r="H14" s="4"/>
      <c r="I14" s="2"/>
      <c r="J14" s="2"/>
      <c r="K14" s="2"/>
      <c r="L14" s="2"/>
      <c r="M14" s="2"/>
      <c r="N14" s="2"/>
    </row>
    <row r="15" spans="1:16" ht="18" customHeight="1" x14ac:dyDescent="0.3">
      <c r="A15" s="2"/>
      <c r="B15" s="2"/>
      <c r="C15" s="2"/>
      <c r="D15" s="2"/>
      <c r="E15" s="2"/>
      <c r="F15" s="2"/>
      <c r="G15" s="2"/>
      <c r="H15" s="4"/>
      <c r="I15" s="2"/>
      <c r="J15" s="2"/>
      <c r="K15" s="2"/>
      <c r="L15" s="2"/>
      <c r="M15" s="2"/>
      <c r="N15" s="2"/>
      <c r="P15" s="9"/>
    </row>
    <row r="16" spans="1:16" ht="18" customHeight="1" x14ac:dyDescent="0.3">
      <c r="A16" s="2"/>
      <c r="B16" s="2"/>
      <c r="C16" s="2"/>
      <c r="D16" s="2"/>
      <c r="E16" s="2"/>
      <c r="F16" s="8"/>
      <c r="G16" s="2"/>
      <c r="H16" s="4"/>
      <c r="I16" s="2"/>
      <c r="J16" s="2"/>
      <c r="K16" s="2"/>
      <c r="L16" s="2"/>
      <c r="M16" s="2"/>
      <c r="N16" s="2"/>
    </row>
    <row r="17" spans="1:14" ht="18" customHeight="1" x14ac:dyDescent="0.3">
      <c r="A17" s="2"/>
      <c r="B17" s="2"/>
      <c r="C17" s="2"/>
      <c r="D17" s="2"/>
      <c r="E17" s="2"/>
      <c r="F17" s="2"/>
      <c r="G17" s="2"/>
      <c r="H17" s="4"/>
      <c r="I17" s="2"/>
      <c r="J17" s="2"/>
      <c r="K17" s="2"/>
      <c r="L17" s="2"/>
      <c r="M17" s="2"/>
      <c r="N17" s="2"/>
    </row>
    <row r="18" spans="1:14" ht="18" customHeight="1" x14ac:dyDescent="0.3">
      <c r="A18" s="2"/>
      <c r="B18" s="2"/>
      <c r="C18" s="2"/>
      <c r="D18" s="2"/>
      <c r="E18" s="2"/>
      <c r="F18" s="2"/>
      <c r="G18" s="2"/>
      <c r="H18" s="4"/>
      <c r="I18" s="2"/>
      <c r="J18" s="2"/>
      <c r="K18" s="2"/>
      <c r="L18" s="2"/>
      <c r="M18" s="2"/>
      <c r="N18" s="2"/>
    </row>
    <row r="19" spans="1:14" ht="18" customHeight="1" x14ac:dyDescent="0.3">
      <c r="A19" s="2"/>
      <c r="B19" s="2"/>
      <c r="C19" s="2"/>
      <c r="D19" s="2"/>
      <c r="E19" s="2"/>
      <c r="F19" s="2"/>
      <c r="G19" s="2"/>
      <c r="H19" s="4"/>
      <c r="I19" s="2"/>
      <c r="J19" s="2"/>
      <c r="K19" s="2"/>
      <c r="L19" s="2"/>
      <c r="M19" s="2"/>
      <c r="N19" s="2"/>
    </row>
    <row r="20" spans="1:14" ht="18" customHeight="1" x14ac:dyDescent="0.25">
      <c r="A20" s="2"/>
      <c r="B20" s="2"/>
      <c r="C20" s="2"/>
      <c r="D20" s="2"/>
      <c r="E20" s="2"/>
      <c r="F20" s="2"/>
      <c r="G20" s="2"/>
      <c r="H20" s="10"/>
      <c r="I20" s="2"/>
      <c r="J20" s="2"/>
      <c r="K20" s="2"/>
      <c r="L20" s="2"/>
      <c r="M20" s="2"/>
      <c r="N20" s="2"/>
    </row>
    <row r="21" spans="1:14" ht="18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8" customHeight="1" x14ac:dyDescent="0.25"/>
    <row r="24" spans="1:14" ht="18" customHeight="1" x14ac:dyDescent="0.25"/>
    <row r="25" spans="1:14" ht="18" customHeight="1" x14ac:dyDescent="0.25"/>
    <row r="26" spans="1:14" ht="18" customHeight="1" x14ac:dyDescent="0.25"/>
    <row r="27" spans="1:14" ht="18" customHeight="1" x14ac:dyDescent="0.25"/>
  </sheetData>
  <phoneticPr fontId="0" type="noConversion"/>
  <hyperlinks>
    <hyperlink ref="F9" r:id="rId1"/>
    <hyperlink ref="F8" r:id="rId2"/>
  </hyperlinks>
  <pageMargins left="0.75" right="0.75" top="1" bottom="1" header="0.5" footer="0.5"/>
  <pageSetup paperSize="9" orientation="portrait" horizontalDpi="4294967293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2"/>
  <sheetViews>
    <sheetView workbookViewId="0"/>
  </sheetViews>
  <sheetFormatPr defaultColWidth="9.109375" defaultRowHeight="13.2" x14ac:dyDescent="0.25"/>
  <cols>
    <col min="1" max="1" width="32.109375" style="30" customWidth="1"/>
    <col min="2" max="5" width="12.6640625" style="30" customWidth="1"/>
    <col min="6" max="6" width="13.44140625" style="30" customWidth="1"/>
    <col min="7" max="11" width="10.6640625" style="30" customWidth="1"/>
    <col min="12" max="12" width="2.6640625" style="30" customWidth="1"/>
    <col min="13" max="18" width="11.109375" style="30" customWidth="1"/>
    <col min="19" max="16384" width="9.109375" style="30"/>
  </cols>
  <sheetData>
    <row r="1" spans="1:22" ht="15.6" x14ac:dyDescent="0.3">
      <c r="A1" s="32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2.75" customHeight="1" x14ac:dyDescent="0.25">
      <c r="A2" s="24"/>
      <c r="B2" s="11"/>
      <c r="C2" s="11"/>
      <c r="D2" s="11"/>
      <c r="E2" s="11"/>
      <c r="F2" s="13"/>
      <c r="G2" s="39" t="s">
        <v>26</v>
      </c>
      <c r="H2" s="37" t="s">
        <v>27</v>
      </c>
      <c r="I2" s="37" t="s">
        <v>28</v>
      </c>
      <c r="J2" s="37" t="s">
        <v>29</v>
      </c>
      <c r="K2" s="37" t="s">
        <v>30</v>
      </c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5" customHeight="1" x14ac:dyDescent="0.25">
      <c r="A3" s="24"/>
      <c r="B3" s="41" t="s">
        <v>33</v>
      </c>
      <c r="C3" s="42"/>
      <c r="D3" s="42"/>
      <c r="E3" s="42"/>
      <c r="F3" s="13"/>
      <c r="G3" s="38"/>
      <c r="H3" s="38"/>
      <c r="I3" s="38"/>
      <c r="J3" s="38"/>
      <c r="K3" s="38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5" customHeight="1" x14ac:dyDescent="0.25">
      <c r="A4" s="24"/>
      <c r="B4" s="43" t="s">
        <v>31</v>
      </c>
      <c r="C4" s="42"/>
      <c r="D4" s="42"/>
      <c r="E4" s="42"/>
      <c r="F4" s="11"/>
      <c r="G4" s="38"/>
      <c r="H4" s="38"/>
      <c r="I4" s="38"/>
      <c r="J4" s="38"/>
      <c r="K4" s="38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5" customHeight="1" x14ac:dyDescent="0.25">
      <c r="A5" s="24"/>
      <c r="B5" s="41" t="s">
        <v>32</v>
      </c>
      <c r="C5" s="42"/>
      <c r="D5" s="42"/>
      <c r="E5" s="42"/>
      <c r="F5" s="11"/>
      <c r="G5" s="12">
        <v>1</v>
      </c>
      <c r="H5" s="15">
        <f t="shared" ref="H5:H36" si="0">$B$19+($B$18-$B$19)*G5^$B$16</f>
        <v>300</v>
      </c>
      <c r="I5" s="15">
        <f>SUM($H$5:H5)/G5</f>
        <v>300</v>
      </c>
      <c r="J5" s="15">
        <f>H5/3600*$D$7+$D$9</f>
        <v>2041.6666666666667</v>
      </c>
      <c r="K5" s="15">
        <f>J5</f>
        <v>2041.6666666666667</v>
      </c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24"/>
      <c r="B6" s="11"/>
      <c r="C6" s="11"/>
      <c r="D6" s="11"/>
      <c r="E6" s="11"/>
      <c r="F6" s="13"/>
      <c r="G6" s="12">
        <v>2</v>
      </c>
      <c r="H6" s="15">
        <f t="shared" si="0"/>
        <v>280</v>
      </c>
      <c r="I6" s="15">
        <f>SUM($H$5:H6)/G6</f>
        <v>290</v>
      </c>
      <c r="J6" s="15">
        <f t="shared" ref="J6:J69" si="1">H6/3600*$D$7+$D$9</f>
        <v>2038.8888888888889</v>
      </c>
      <c r="K6" s="15">
        <f>AVERAGE($J$5:J6)</f>
        <v>2040.2777777777778</v>
      </c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 customHeight="1" x14ac:dyDescent="0.25">
      <c r="A7" s="24"/>
      <c r="B7" s="11"/>
      <c r="C7" s="14" t="s">
        <v>14</v>
      </c>
      <c r="D7" s="16">
        <v>500</v>
      </c>
      <c r="E7" s="13" t="s">
        <v>5</v>
      </c>
      <c r="F7" s="13"/>
      <c r="G7" s="12">
        <v>3</v>
      </c>
      <c r="H7" s="15">
        <f t="shared" si="0"/>
        <v>270.21037027785599</v>
      </c>
      <c r="I7" s="15">
        <f>SUM($H$5:H7)/G7</f>
        <v>283.40345675928535</v>
      </c>
      <c r="J7" s="15">
        <f t="shared" si="1"/>
        <v>2037.5292180941467</v>
      </c>
      <c r="K7" s="15">
        <f>AVERAGE($J$5:J7)</f>
        <v>2039.3615912165676</v>
      </c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.75" customHeight="1" x14ac:dyDescent="0.25">
      <c r="A8" s="24"/>
      <c r="B8" s="11"/>
      <c r="C8" s="11"/>
      <c r="D8" s="21"/>
      <c r="E8" s="11"/>
      <c r="F8" s="11"/>
      <c r="G8" s="12">
        <v>4</v>
      </c>
      <c r="H8" s="15">
        <f t="shared" si="0"/>
        <v>264</v>
      </c>
      <c r="I8" s="15">
        <f>SUM($H$5:H8)/G8</f>
        <v>278.55259256946397</v>
      </c>
      <c r="J8" s="15">
        <f t="shared" si="1"/>
        <v>2036.6666666666667</v>
      </c>
      <c r="K8" s="15">
        <f>AVERAGE($J$5:J8)</f>
        <v>2038.6878600790924</v>
      </c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2.75" customHeight="1" x14ac:dyDescent="0.25">
      <c r="A9" s="24"/>
      <c r="B9" s="11"/>
      <c r="C9" s="19" t="s">
        <v>15</v>
      </c>
      <c r="D9" s="16">
        <v>2000</v>
      </c>
      <c r="E9" s="13" t="s">
        <v>6</v>
      </c>
      <c r="F9" s="13"/>
      <c r="G9" s="12">
        <v>5</v>
      </c>
      <c r="H9" s="15">
        <f t="shared" si="0"/>
        <v>259.56373436127808</v>
      </c>
      <c r="I9" s="15">
        <f>SUM($H$5:H9)/G9</f>
        <v>274.75482092782676</v>
      </c>
      <c r="J9" s="15">
        <f t="shared" si="1"/>
        <v>2036.0505186612886</v>
      </c>
      <c r="K9" s="15">
        <f>AVERAGE($J$5:J9)</f>
        <v>2038.1603917955315</v>
      </c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 customHeight="1" x14ac:dyDescent="0.25">
      <c r="A10" s="24"/>
      <c r="B10" s="11"/>
      <c r="C10" s="11"/>
      <c r="D10" s="11"/>
      <c r="E10" s="11"/>
      <c r="F10" s="17"/>
      <c r="G10" s="12">
        <v>6</v>
      </c>
      <c r="H10" s="15">
        <f t="shared" si="0"/>
        <v>256.16829622228482</v>
      </c>
      <c r="I10" s="15">
        <f>SUM($H$5:H10)/G10</f>
        <v>271.65706681023647</v>
      </c>
      <c r="J10" s="15">
        <f t="shared" si="1"/>
        <v>2035.5789300308729</v>
      </c>
      <c r="K10" s="15">
        <f>AVERAGE($J$5:J10)</f>
        <v>2037.7301481680886</v>
      </c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2.75" customHeight="1" x14ac:dyDescent="0.25">
      <c r="A11" s="25"/>
      <c r="B11" s="31"/>
      <c r="C11" s="31"/>
      <c r="D11" s="31"/>
      <c r="E11" s="31"/>
      <c r="F11" s="31"/>
      <c r="G11" s="12">
        <v>7</v>
      </c>
      <c r="H11" s="15">
        <f t="shared" si="0"/>
        <v>253.44895246561236</v>
      </c>
      <c r="I11" s="15">
        <f>SUM($H$5:H11)/G11</f>
        <v>269.05590761814727</v>
      </c>
      <c r="J11" s="15">
        <f t="shared" si="1"/>
        <v>2035.2012433980017</v>
      </c>
      <c r="K11" s="15">
        <f>AVERAGE($J$5:J11)</f>
        <v>2037.368876058076</v>
      </c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2.75" customHeight="1" x14ac:dyDescent="0.25">
      <c r="A12" s="24"/>
      <c r="B12" s="40" t="s">
        <v>2</v>
      </c>
      <c r="C12" s="40"/>
      <c r="D12" s="40"/>
      <c r="E12" s="40"/>
      <c r="F12" s="13"/>
      <c r="G12" s="12">
        <v>8</v>
      </c>
      <c r="H12" s="15">
        <f t="shared" si="0"/>
        <v>251.2</v>
      </c>
      <c r="I12" s="15">
        <f>SUM($H$5:H12)/G12</f>
        <v>266.82391916587886</v>
      </c>
      <c r="J12" s="15">
        <f t="shared" si="1"/>
        <v>2034.8888888888889</v>
      </c>
      <c r="K12" s="15">
        <f>AVERAGE($J$5:J12)</f>
        <v>2037.0588776619277</v>
      </c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2.75" customHeight="1" x14ac:dyDescent="0.25">
      <c r="A13" s="26"/>
      <c r="B13" s="13"/>
      <c r="C13" s="13"/>
      <c r="D13" s="13"/>
      <c r="E13" s="13"/>
      <c r="F13" s="13"/>
      <c r="G13" s="12">
        <v>9</v>
      </c>
      <c r="H13" s="15">
        <f t="shared" si="0"/>
        <v>249.29496094553647</v>
      </c>
      <c r="I13" s="15">
        <f>SUM($H$5:H13)/G13</f>
        <v>264.87625714139637</v>
      </c>
      <c r="J13" s="15">
        <f t="shared" si="1"/>
        <v>2034.6243001313246</v>
      </c>
      <c r="K13" s="15">
        <f>AVERAGE($J$5:J13)</f>
        <v>2036.7883690474164</v>
      </c>
      <c r="L13" s="12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 customHeight="1" x14ac:dyDescent="0.25">
      <c r="A14" s="25"/>
      <c r="B14" s="31"/>
      <c r="C14" s="31"/>
      <c r="D14" s="31"/>
      <c r="E14" s="31"/>
      <c r="F14" s="31"/>
      <c r="G14" s="12">
        <v>10</v>
      </c>
      <c r="H14" s="15">
        <f t="shared" si="0"/>
        <v>247.65098748902244</v>
      </c>
      <c r="I14" s="15">
        <f>SUM($H$5:H14)/G14</f>
        <v>263.153730176159</v>
      </c>
      <c r="J14" s="15">
        <f t="shared" si="1"/>
        <v>2034.3959704845865</v>
      </c>
      <c r="K14" s="15">
        <f>AVERAGE($J$5:J14)</f>
        <v>2036.5491291911335</v>
      </c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2.75" customHeight="1" x14ac:dyDescent="0.25">
      <c r="A15" s="33" t="s">
        <v>1</v>
      </c>
      <c r="B15" s="20">
        <v>0.8</v>
      </c>
      <c r="C15" s="13"/>
      <c r="D15" s="14" t="s">
        <v>19</v>
      </c>
      <c r="E15" s="16">
        <v>20</v>
      </c>
      <c r="F15" s="11"/>
      <c r="G15" s="12">
        <v>11</v>
      </c>
      <c r="H15" s="15">
        <f t="shared" si="0"/>
        <v>246.21111386825339</v>
      </c>
      <c r="I15" s="15">
        <f>SUM($H$5:H15)/G15</f>
        <v>261.61349232998577</v>
      </c>
      <c r="J15" s="15">
        <f t="shared" si="1"/>
        <v>2034.1959880372574</v>
      </c>
      <c r="K15" s="15">
        <f>AVERAGE($J$5:J15)</f>
        <v>2036.3352072680536</v>
      </c>
      <c r="L15" s="12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2.75" customHeight="1" x14ac:dyDescent="0.25">
      <c r="A16" s="34" t="s">
        <v>18</v>
      </c>
      <c r="B16" s="18">
        <f>LOG(B15)/LOG(2)</f>
        <v>-0.32192809488736229</v>
      </c>
      <c r="C16" s="11"/>
      <c r="D16" s="14"/>
      <c r="E16" s="11"/>
      <c r="F16" s="11"/>
      <c r="G16" s="12">
        <v>12</v>
      </c>
      <c r="H16" s="15">
        <f t="shared" si="0"/>
        <v>244.93463697782784</v>
      </c>
      <c r="I16" s="15">
        <f>SUM($H$5:H16)/G16</f>
        <v>260.22358771730592</v>
      </c>
      <c r="J16" s="15">
        <f t="shared" si="1"/>
        <v>2034.018699580254</v>
      </c>
      <c r="K16" s="15">
        <f>AVERAGE($J$5:J16)</f>
        <v>2036.1421649607371</v>
      </c>
      <c r="L16" s="12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2.75" customHeight="1" x14ac:dyDescent="0.35">
      <c r="A17" s="13"/>
      <c r="B17" s="13"/>
      <c r="C17" s="11"/>
      <c r="D17" s="35" t="s">
        <v>20</v>
      </c>
      <c r="E17" s="22">
        <f>$B$19+($B$18-$B$19)*E15^$B$16</f>
        <v>238.12078999121798</v>
      </c>
      <c r="F17" s="11" t="s">
        <v>11</v>
      </c>
      <c r="G17" s="12">
        <v>13</v>
      </c>
      <c r="H17" s="15">
        <f t="shared" si="0"/>
        <v>243.79155216601237</v>
      </c>
      <c r="I17" s="15">
        <f>SUM($H$5:H17)/G17</f>
        <v>258.95958498259102</v>
      </c>
      <c r="J17" s="15">
        <f t="shared" si="1"/>
        <v>2033.859937800835</v>
      </c>
      <c r="K17" s="15">
        <f>AVERAGE($J$5:J17)</f>
        <v>2035.96660902536</v>
      </c>
      <c r="L17" s="12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2.75" customHeight="1" x14ac:dyDescent="0.35">
      <c r="A18" s="35" t="s">
        <v>25</v>
      </c>
      <c r="B18" s="16">
        <v>300</v>
      </c>
      <c r="C18" s="11" t="s">
        <v>11</v>
      </c>
      <c r="D18" s="36" t="s">
        <v>21</v>
      </c>
      <c r="E18" s="22">
        <f>$B$19+(($B$18-$B$19)*(E15^($B$16+1)-1))/((E15-1)*($B$16+1))</f>
        <v>251.41636042072639</v>
      </c>
      <c r="F18" s="11" t="s">
        <v>16</v>
      </c>
      <c r="G18" s="12">
        <v>14</v>
      </c>
      <c r="H18" s="15">
        <f t="shared" si="0"/>
        <v>242.75916197248989</v>
      </c>
      <c r="I18" s="15">
        <f>SUM($H$5:H18)/G18</f>
        <v>257.80241191044098</v>
      </c>
      <c r="J18" s="15">
        <f t="shared" si="1"/>
        <v>2033.716550273957</v>
      </c>
      <c r="K18" s="15">
        <f>AVERAGE($J$5:J18)</f>
        <v>2035.8058905431169</v>
      </c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.75" customHeight="1" x14ac:dyDescent="0.35">
      <c r="A19" s="35" t="s">
        <v>24</v>
      </c>
      <c r="B19" s="16">
        <v>200</v>
      </c>
      <c r="C19" s="11" t="s">
        <v>11</v>
      </c>
      <c r="D19" s="33" t="s">
        <v>8</v>
      </c>
      <c r="E19" s="22">
        <f>E18*$E$15</f>
        <v>5028.3272084145283</v>
      </c>
      <c r="F19" s="11" t="s">
        <v>11</v>
      </c>
      <c r="G19" s="12">
        <v>15</v>
      </c>
      <c r="H19" s="15">
        <f t="shared" si="0"/>
        <v>241.8199184463719</v>
      </c>
      <c r="I19" s="15">
        <f>SUM($H$5:H19)/G19</f>
        <v>256.73691234616967</v>
      </c>
      <c r="J19" s="15">
        <f t="shared" si="1"/>
        <v>2033.5860997842183</v>
      </c>
      <c r="K19" s="15">
        <f>AVERAGE($J$5:J19)</f>
        <v>2035.6579044925236</v>
      </c>
      <c r="L19" s="12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2.75" customHeight="1" x14ac:dyDescent="0.25">
      <c r="A20" s="11"/>
      <c r="B20" s="11"/>
      <c r="C20" s="11"/>
      <c r="D20" s="11"/>
      <c r="E20" s="11"/>
      <c r="F20" s="11"/>
      <c r="G20" s="12">
        <v>16</v>
      </c>
      <c r="H20" s="15">
        <f t="shared" si="0"/>
        <v>240.96</v>
      </c>
      <c r="I20" s="15">
        <f>SUM($H$5:H20)/G20</f>
        <v>255.75085532453409</v>
      </c>
      <c r="J20" s="15">
        <f t="shared" si="1"/>
        <v>2033.4666666666667</v>
      </c>
      <c r="K20" s="15">
        <f>AVERAGE($J$5:J20)</f>
        <v>2035.5209521284075</v>
      </c>
      <c r="L20" s="12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2.75" customHeight="1" x14ac:dyDescent="0.35">
      <c r="A21" s="11"/>
      <c r="B21" s="11"/>
      <c r="C21" s="11"/>
      <c r="D21" s="35" t="s">
        <v>22</v>
      </c>
      <c r="E21" s="23">
        <f>E17/3600*$D$7+$D$9</f>
        <v>2033.0723319432248</v>
      </c>
      <c r="F21" s="11" t="s">
        <v>7</v>
      </c>
      <c r="G21" s="12">
        <v>17</v>
      </c>
      <c r="H21" s="15">
        <f t="shared" si="0"/>
        <v>240.16834355814092</v>
      </c>
      <c r="I21" s="15">
        <f>SUM($H$5:H21)/G21</f>
        <v>254.83423698533448</v>
      </c>
      <c r="J21" s="15">
        <f t="shared" si="1"/>
        <v>2033.3567143830751</v>
      </c>
      <c r="K21" s="15">
        <f>AVERAGE($J$5:J21)</f>
        <v>2035.393644025741</v>
      </c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 customHeight="1" x14ac:dyDescent="0.25">
      <c r="A22" s="11"/>
      <c r="B22" s="11"/>
      <c r="C22" s="11"/>
      <c r="D22" s="36" t="s">
        <v>23</v>
      </c>
      <c r="E22" s="23">
        <f>E18/3600*$D$7+$D$9</f>
        <v>2034.9189389473231</v>
      </c>
      <c r="F22" s="11" t="s">
        <v>10</v>
      </c>
      <c r="G22" s="12">
        <v>18</v>
      </c>
      <c r="H22" s="15">
        <f t="shared" si="0"/>
        <v>239.43596875642919</v>
      </c>
      <c r="I22" s="15">
        <f>SUM($H$5:H22)/G22</f>
        <v>253.9787776392842</v>
      </c>
      <c r="J22" s="15">
        <f t="shared" si="1"/>
        <v>2033.2549956606151</v>
      </c>
      <c r="K22" s="15">
        <f>AVERAGE($J$5:J22)</f>
        <v>2035.2748302276786</v>
      </c>
      <c r="L22" s="12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2.75" customHeight="1" x14ac:dyDescent="0.25">
      <c r="A23" s="11"/>
      <c r="B23" s="11"/>
      <c r="C23" s="11"/>
      <c r="D23" s="33" t="s">
        <v>9</v>
      </c>
      <c r="E23" s="23">
        <f>E22*$E$15</f>
        <v>40698.378778946462</v>
      </c>
      <c r="F23" s="11" t="s">
        <v>7</v>
      </c>
      <c r="G23" s="12">
        <v>19</v>
      </c>
      <c r="H23" s="15">
        <f t="shared" si="0"/>
        <v>238.75549510524306</v>
      </c>
      <c r="I23" s="15">
        <f>SUM($H$5:H23)/G23</f>
        <v>253.17755224275572</v>
      </c>
      <c r="J23" s="15">
        <f t="shared" si="1"/>
        <v>2033.1604854312839</v>
      </c>
      <c r="K23" s="15">
        <f>AVERAGE($J$5:J23)</f>
        <v>2035.1635489226051</v>
      </c>
      <c r="L23" s="12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2.75" customHeight="1" x14ac:dyDescent="0.25">
      <c r="A24" s="11"/>
      <c r="B24" s="11"/>
      <c r="C24" s="11"/>
      <c r="D24" s="11"/>
      <c r="E24" s="11"/>
      <c r="F24" s="11"/>
      <c r="G24" s="12">
        <v>20</v>
      </c>
      <c r="H24" s="15">
        <f t="shared" si="0"/>
        <v>238.12078999121798</v>
      </c>
      <c r="I24" s="15">
        <f>SUM($H$5:H24)/G24</f>
        <v>252.42471413017884</v>
      </c>
      <c r="J24" s="15">
        <f t="shared" si="1"/>
        <v>2033.0723319432248</v>
      </c>
      <c r="K24" s="15">
        <f>AVERAGE($J$5:J24)</f>
        <v>2035.0589880736359</v>
      </c>
      <c r="L24" s="12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2.75" customHeight="1" x14ac:dyDescent="0.25">
      <c r="A25" s="11"/>
      <c r="B25" s="11"/>
      <c r="C25" s="11"/>
      <c r="D25" s="11"/>
      <c r="E25" s="11"/>
      <c r="F25" s="11"/>
      <c r="G25" s="12">
        <v>21</v>
      </c>
      <c r="H25" s="15">
        <f t="shared" si="0"/>
        <v>237.52670743574168</v>
      </c>
      <c r="I25" s="15">
        <f>SUM($H$5:H25)/G25</f>
        <v>251.71528523996753</v>
      </c>
      <c r="J25" s="15">
        <f t="shared" si="1"/>
        <v>2032.9898204771864</v>
      </c>
      <c r="K25" s="15">
        <f>AVERAGE($J$5:J25)</f>
        <v>2034.960456283329</v>
      </c>
      <c r="L25" s="12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 customHeight="1" x14ac:dyDescent="0.25">
      <c r="A26" s="11"/>
      <c r="B26" s="11"/>
      <c r="C26" s="11"/>
      <c r="D26" s="11"/>
      <c r="E26" s="11"/>
      <c r="F26" s="11"/>
      <c r="G26" s="12">
        <v>22</v>
      </c>
      <c r="H26" s="15">
        <f t="shared" si="0"/>
        <v>236.96889109460272</v>
      </c>
      <c r="I26" s="15">
        <f>SUM($H$5:H26)/G26</f>
        <v>251.04499459699639</v>
      </c>
      <c r="J26" s="15">
        <f t="shared" si="1"/>
        <v>2032.9123459853615</v>
      </c>
      <c r="K26" s="15">
        <f>AVERAGE($J$5:J26)</f>
        <v>2034.867360360694</v>
      </c>
      <c r="L26" s="12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 customHeight="1" x14ac:dyDescent="0.25">
      <c r="A27" s="11"/>
      <c r="B27" s="11"/>
      <c r="C27" s="11"/>
      <c r="D27" s="11"/>
      <c r="E27" s="11"/>
      <c r="F27" s="11"/>
      <c r="G27" s="12">
        <v>23</v>
      </c>
      <c r="H27" s="15">
        <f t="shared" si="0"/>
        <v>236.44362355991689</v>
      </c>
      <c r="I27" s="15">
        <f>SUM($H$5:H27)/G27</f>
        <v>250.41015237799294</v>
      </c>
      <c r="J27" s="15">
        <f t="shared" si="1"/>
        <v>2032.8393921610996</v>
      </c>
      <c r="K27" s="15">
        <f>AVERAGE($J$5:J27)</f>
        <v>2034.7791878302767</v>
      </c>
      <c r="L27" s="12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 customHeight="1" x14ac:dyDescent="0.25">
      <c r="A28" s="11"/>
      <c r="B28" s="11"/>
      <c r="C28" s="11"/>
      <c r="D28" s="11"/>
      <c r="E28" s="11"/>
      <c r="F28" s="11"/>
      <c r="G28" s="12">
        <v>24</v>
      </c>
      <c r="H28" s="15">
        <f t="shared" si="0"/>
        <v>235.94770958226229</v>
      </c>
      <c r="I28" s="15">
        <f>SUM($H$5:H28)/G28</f>
        <v>249.80755059483749</v>
      </c>
      <c r="J28" s="15">
        <f t="shared" si="1"/>
        <v>2032.7705152197586</v>
      </c>
      <c r="K28" s="15">
        <f>AVERAGE($J$5:J28)</f>
        <v>2034.6954931381717</v>
      </c>
      <c r="L28" s="12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2.75" customHeight="1" x14ac:dyDescent="0.25">
      <c r="A29" s="11"/>
      <c r="B29" s="11"/>
      <c r="C29" s="11"/>
      <c r="D29" s="11"/>
      <c r="E29" s="11"/>
      <c r="F29" s="11"/>
      <c r="G29" s="12">
        <v>25</v>
      </c>
      <c r="H29" s="15">
        <f t="shared" si="0"/>
        <v>235.47838451060898</v>
      </c>
      <c r="I29" s="15">
        <f>SUM($H$5:H29)/G29</f>
        <v>249.23438395146835</v>
      </c>
      <c r="J29" s="15">
        <f t="shared" si="1"/>
        <v>2032.7053311820291</v>
      </c>
      <c r="K29" s="15">
        <f>AVERAGE($J$5:J29)</f>
        <v>2034.615886659926</v>
      </c>
      <c r="L29" s="12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2.75" customHeight="1" x14ac:dyDescent="0.25">
      <c r="A30" s="11"/>
      <c r="B30" s="17"/>
      <c r="C30" s="11"/>
      <c r="D30" s="11"/>
      <c r="E30" s="11"/>
      <c r="F30" s="11"/>
      <c r="G30" s="12">
        <v>26</v>
      </c>
      <c r="H30" s="15">
        <f t="shared" si="0"/>
        <v>235.0332417328099</v>
      </c>
      <c r="I30" s="15">
        <f>SUM($H$5:H30)/G30</f>
        <v>248.68818617382763</v>
      </c>
      <c r="J30" s="15">
        <f t="shared" si="1"/>
        <v>2032.6435057962235</v>
      </c>
      <c r="K30" s="15">
        <f>AVERAGE($J$5:J30)</f>
        <v>2034.5400258574759</v>
      </c>
      <c r="L30" s="12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5">
      <c r="A31" s="11"/>
      <c r="B31" s="11"/>
      <c r="C31" s="11"/>
      <c r="D31" s="11"/>
      <c r="E31" s="11"/>
      <c r="F31" s="11"/>
      <c r="G31" s="12">
        <v>27</v>
      </c>
      <c r="H31" s="15">
        <f t="shared" si="0"/>
        <v>234.61017460818567</v>
      </c>
      <c r="I31" s="15">
        <f>SUM($H$5:H31)/G31</f>
        <v>248.16677833806312</v>
      </c>
      <c r="J31" s="15">
        <f t="shared" si="1"/>
        <v>2032.584746473359</v>
      </c>
      <c r="K31" s="15">
        <f>AVERAGE($J$5:J31)</f>
        <v>2034.4676081025086</v>
      </c>
      <c r="L31" s="12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5">
      <c r="A32" s="11"/>
      <c r="B32" s="11"/>
      <c r="C32" s="11"/>
      <c r="D32" s="11"/>
      <c r="E32" s="11"/>
      <c r="F32" s="11"/>
      <c r="G32" s="12">
        <v>28</v>
      </c>
      <c r="H32" s="15">
        <f t="shared" si="0"/>
        <v>234.20732957799191</v>
      </c>
      <c r="I32" s="15">
        <f>SUM($H$5:H32)/G32</f>
        <v>247.668226596632</v>
      </c>
      <c r="J32" s="15">
        <f t="shared" si="1"/>
        <v>2032.5287957747212</v>
      </c>
      <c r="K32" s="15">
        <f>AVERAGE($J$5:J32)</f>
        <v>2034.3983648050876</v>
      </c>
      <c r="L32" s="12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5">
      <c r="A33" s="11"/>
      <c r="B33" s="11"/>
      <c r="C33" s="11"/>
      <c r="D33" s="11"/>
      <c r="E33" s="11"/>
      <c r="F33" s="11"/>
      <c r="G33" s="12">
        <v>29</v>
      </c>
      <c r="H33" s="15">
        <f t="shared" si="0"/>
        <v>233.82306798678979</v>
      </c>
      <c r="I33" s="15">
        <f>SUM($H$5:H33)/G33</f>
        <v>247.19080733422368</v>
      </c>
      <c r="J33" s="15">
        <f t="shared" si="1"/>
        <v>2032.4754261092764</v>
      </c>
      <c r="K33" s="15">
        <f>AVERAGE($J$5:J33)</f>
        <v>2034.3320565741976</v>
      </c>
      <c r="L33" s="12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5">
      <c r="A34" s="11"/>
      <c r="B34" s="11"/>
      <c r="C34" s="11"/>
      <c r="D34" s="11"/>
      <c r="E34" s="11"/>
      <c r="F34" s="11"/>
      <c r="G34" s="12">
        <v>30</v>
      </c>
      <c r="H34" s="15">
        <f t="shared" si="0"/>
        <v>233.45593475709751</v>
      </c>
      <c r="I34" s="15">
        <f>SUM($H$5:H34)/G34</f>
        <v>246.73297824831945</v>
      </c>
      <c r="J34" s="15">
        <f t="shared" si="1"/>
        <v>2032.4244353829301</v>
      </c>
      <c r="K34" s="15">
        <f>AVERAGE($J$5:J34)</f>
        <v>2034.2684692011551</v>
      </c>
      <c r="L34" s="12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25">
      <c r="A35" s="11"/>
      <c r="B35" s="11"/>
      <c r="C35" s="11"/>
      <c r="D35" s="11"/>
      <c r="E35" s="11"/>
      <c r="F35" s="11"/>
      <c r="G35" s="12">
        <v>31</v>
      </c>
      <c r="H35" s="15">
        <f t="shared" si="0"/>
        <v>233.10463250356059</v>
      </c>
      <c r="I35" s="15">
        <f>SUM($H$5:H35)/G35</f>
        <v>246.2933541920369</v>
      </c>
      <c r="J35" s="15">
        <f t="shared" si="1"/>
        <v>2032.3756434032723</v>
      </c>
      <c r="K35" s="15">
        <f>AVERAGE($J$5:J35)</f>
        <v>2034.2074103044492</v>
      </c>
      <c r="L35" s="12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5">
      <c r="A36" s="11"/>
      <c r="B36" s="11"/>
      <c r="C36" s="11"/>
      <c r="D36" s="11"/>
      <c r="E36" s="11"/>
      <c r="F36" s="11"/>
      <c r="G36" s="12">
        <v>32</v>
      </c>
      <c r="H36" s="15">
        <f t="shared" si="0"/>
        <v>232.768</v>
      </c>
      <c r="I36" s="15">
        <f>SUM($H$5:H36)/G36</f>
        <v>245.87068687353576</v>
      </c>
      <c r="J36" s="15">
        <f t="shared" si="1"/>
        <v>2032.328888888889</v>
      </c>
      <c r="K36" s="15">
        <f>AVERAGE($J$5:J36)</f>
        <v>2034.1487065102128</v>
      </c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5">
      <c r="A37" s="11"/>
      <c r="B37" s="11"/>
      <c r="C37" s="11"/>
      <c r="D37" s="11"/>
      <c r="E37" s="11"/>
      <c r="F37" s="11"/>
      <c r="G37" s="12">
        <v>33</v>
      </c>
      <c r="H37" s="15">
        <f t="shared" ref="H37:H68" si="2">$B$19+($B$18-$B$19)*G37^$B$16</f>
        <v>232.44499415642238</v>
      </c>
      <c r="I37" s="15">
        <f>SUM($H$5:H37)/G37</f>
        <v>245.4638477002899</v>
      </c>
      <c r="J37" s="15">
        <f t="shared" si="1"/>
        <v>2032.2840269661697</v>
      </c>
      <c r="K37" s="15">
        <f>AVERAGE($J$5:J37)</f>
        <v>2034.0922010694842</v>
      </c>
      <c r="L37" s="12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25">
      <c r="A38" s="11"/>
      <c r="B38" s="11"/>
      <c r="C38" s="11"/>
      <c r="D38" s="11"/>
      <c r="E38" s="11"/>
      <c r="F38" s="11"/>
      <c r="G38" s="12">
        <v>34</v>
      </c>
      <c r="H38" s="15">
        <f t="shared" si="2"/>
        <v>232.13467484651272</v>
      </c>
      <c r="I38" s="15">
        <f>SUM($H$5:H38)/G38</f>
        <v>245.07181320459057</v>
      </c>
      <c r="J38" s="15">
        <f t="shared" si="1"/>
        <v>2032.2409270620155</v>
      </c>
      <c r="K38" s="15">
        <f>AVERAGE($J$5:J38)</f>
        <v>2034.0377518339703</v>
      </c>
      <c r="L38" s="12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25">
      <c r="A39" s="11"/>
      <c r="B39" s="11"/>
      <c r="C39" s="11"/>
      <c r="D39" s="11"/>
      <c r="E39" s="11"/>
      <c r="F39" s="11"/>
      <c r="G39" s="12">
        <v>35</v>
      </c>
      <c r="H39" s="15">
        <f t="shared" si="2"/>
        <v>231.83619206550313</v>
      </c>
      <c r="I39" s="15">
        <f>SUM($H$5:H39)/G39</f>
        <v>244.69365260061662</v>
      </c>
      <c r="J39" s="15">
        <f t="shared" si="1"/>
        <v>2032.1994711202087</v>
      </c>
      <c r="K39" s="15">
        <f>AVERAGE($J$5:J39)</f>
        <v>2033.9852295278629</v>
      </c>
      <c r="L39" s="12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25">
      <c r="A40" s="11"/>
      <c r="B40" s="11"/>
      <c r="C40" s="11"/>
      <c r="D40" s="11"/>
      <c r="E40" s="11"/>
      <c r="F40" s="11"/>
      <c r="G40" s="12">
        <v>36</v>
      </c>
      <c r="H40" s="15">
        <f t="shared" si="2"/>
        <v>231.54877500514334</v>
      </c>
      <c r="I40" s="15">
        <f>SUM($H$5:H40)/G40</f>
        <v>244.32851711185347</v>
      </c>
      <c r="J40" s="15">
        <f t="shared" si="1"/>
        <v>2032.1595520840476</v>
      </c>
      <c r="K40" s="15">
        <f>AVERAGE($J$5:J40)</f>
        <v>2033.9345162655347</v>
      </c>
      <c r="L40" s="12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25">
      <c r="A41" s="11"/>
      <c r="B41" s="11"/>
      <c r="C41" s="11"/>
      <c r="D41" s="11"/>
      <c r="E41" s="11"/>
      <c r="F41" s="11"/>
      <c r="G41" s="12">
        <v>37</v>
      </c>
      <c r="H41" s="15">
        <f t="shared" si="2"/>
        <v>231.27172271507069</v>
      </c>
      <c r="I41" s="15">
        <f>SUM($H$5:H41)/G41</f>
        <v>243.9756307768053</v>
      </c>
      <c r="J41" s="15">
        <f t="shared" si="1"/>
        <v>2032.1210725993153</v>
      </c>
      <c r="K41" s="15">
        <f>AVERAGE($J$5:J41)</f>
        <v>2033.8855042745558</v>
      </c>
      <c r="L41" s="12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5">
      <c r="A42" s="11"/>
      <c r="B42" s="11"/>
      <c r="C42" s="11"/>
      <c r="D42" s="11"/>
      <c r="E42" s="11"/>
      <c r="F42" s="11"/>
      <c r="G42" s="12">
        <v>38</v>
      </c>
      <c r="H42" s="15">
        <f t="shared" si="2"/>
        <v>231.00439608419447</v>
      </c>
      <c r="I42" s="15">
        <f>SUM($H$5:H42)/G42</f>
        <v>243.63428249542079</v>
      </c>
      <c r="J42" s="15">
        <f t="shared" si="1"/>
        <v>2032.0839439005827</v>
      </c>
      <c r="K42" s="15">
        <f>AVERAGE($J$5:J42)</f>
        <v>2033.8380947910302</v>
      </c>
      <c r="L42" s="12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25">
      <c r="A43" s="11"/>
      <c r="B43" s="11"/>
      <c r="C43" s="11"/>
      <c r="D43" s="11"/>
      <c r="E43" s="11"/>
      <c r="F43" s="11"/>
      <c r="G43" s="12">
        <v>39</v>
      </c>
      <c r="H43" s="15">
        <f t="shared" si="2"/>
        <v>230.74621092617778</v>
      </c>
      <c r="I43" s="15">
        <f>SUM($H$5:H43)/G43</f>
        <v>243.30381912185047</v>
      </c>
      <c r="J43" s="15">
        <f t="shared" si="1"/>
        <v>2032.048084850858</v>
      </c>
      <c r="K43" s="15">
        <f>AVERAGE($J$5:J43)</f>
        <v>2033.7921971002565</v>
      </c>
      <c r="L43" s="12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5">
      <c r="A44" s="11"/>
      <c r="B44" s="11"/>
      <c r="C44" s="11"/>
      <c r="D44" s="11"/>
      <c r="E44" s="11"/>
      <c r="F44" s="11"/>
      <c r="G44" s="12">
        <v>40</v>
      </c>
      <c r="H44" s="15">
        <f t="shared" si="2"/>
        <v>230.49663199297436</v>
      </c>
      <c r="I44" s="15">
        <f>SUM($H$5:H44)/G44</f>
        <v>242.98363944362853</v>
      </c>
      <c r="J44" s="15">
        <f t="shared" si="1"/>
        <v>2032.0134211101354</v>
      </c>
      <c r="K44" s="15">
        <f>AVERAGE($J$5:J44)</f>
        <v>2033.7477277005037</v>
      </c>
      <c r="L44" s="12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5">
      <c r="A45" s="11"/>
      <c r="B45" s="11"/>
      <c r="C45" s="11"/>
      <c r="D45" s="11"/>
      <c r="E45" s="11"/>
      <c r="F45" s="11"/>
      <c r="G45" s="12">
        <v>41</v>
      </c>
      <c r="H45" s="15">
        <f t="shared" si="2"/>
        <v>230.25516777208753</v>
      </c>
      <c r="I45" s="15">
        <f>SUM($H$5:H45)/G45</f>
        <v>242.67318891505437</v>
      </c>
      <c r="J45" s="15">
        <f t="shared" si="1"/>
        <v>2031.9798844127899</v>
      </c>
      <c r="K45" s="15">
        <f>AVERAGE($J$5:J45)</f>
        <v>2033.7046095715352</v>
      </c>
      <c r="L45" s="12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25">
      <c r="A46" s="11"/>
      <c r="B46" s="11"/>
      <c r="C46" s="11"/>
      <c r="D46" s="11"/>
      <c r="E46" s="11"/>
      <c r="F46" s="11"/>
      <c r="G46" s="12">
        <v>42</v>
      </c>
      <c r="H46" s="15">
        <f t="shared" si="2"/>
        <v>230.02136594859334</v>
      </c>
      <c r="I46" s="15">
        <f>SUM($H$5:H46)/G46</f>
        <v>242.37195503490051</v>
      </c>
      <c r="J46" s="15">
        <f t="shared" si="1"/>
        <v>2031.9474119373047</v>
      </c>
      <c r="K46" s="15">
        <f>AVERAGE($J$5:J46)</f>
        <v>2033.6627715326249</v>
      </c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25">
      <c r="A47" s="11"/>
      <c r="B47" s="11"/>
      <c r="C47" s="11"/>
      <c r="D47" s="11"/>
      <c r="E47" s="11"/>
      <c r="F47" s="11"/>
      <c r="G47" s="12">
        <v>43</v>
      </c>
      <c r="H47" s="15">
        <f t="shared" si="2"/>
        <v>229.79480943339223</v>
      </c>
      <c r="I47" s="15">
        <f>SUM($H$5:H47)/G47</f>
        <v>242.0794632767259</v>
      </c>
      <c r="J47" s="15">
        <f t="shared" si="1"/>
        <v>2031.9159457546377</v>
      </c>
      <c r="K47" s="15">
        <f>AVERAGE($J$5:J47)</f>
        <v>2033.6221476773228</v>
      </c>
      <c r="L47" s="12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5">
      <c r="A48" s="11"/>
      <c r="B48" s="11"/>
      <c r="C48" s="11"/>
      <c r="D48" s="11"/>
      <c r="E48" s="11"/>
      <c r="F48" s="11"/>
      <c r="G48" s="12">
        <v>44</v>
      </c>
      <c r="H48" s="15">
        <f t="shared" si="2"/>
        <v>229.57511287568218</v>
      </c>
      <c r="I48" s="15">
        <f>SUM($H$5:H48)/G48</f>
        <v>241.79527349488399</v>
      </c>
      <c r="J48" s="15">
        <f t="shared" si="1"/>
        <v>2031.8854323438447</v>
      </c>
      <c r="K48" s="15">
        <f>AVERAGE($J$5:J48)</f>
        <v>2033.5826768742891</v>
      </c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5">
      <c r="A49" s="11"/>
      <c r="B49" s="11"/>
      <c r="C49" s="11"/>
      <c r="D49" s="11"/>
      <c r="E49" s="11"/>
      <c r="F49" s="11"/>
      <c r="G49" s="12">
        <v>45</v>
      </c>
      <c r="H49" s="15">
        <f t="shared" si="2"/>
        <v>229.3619195910951</v>
      </c>
      <c r="I49" s="15">
        <f>SUM($H$5:H49)/G49</f>
        <v>241.51897674146645</v>
      </c>
      <c r="J49" s="15">
        <f t="shared" si="1"/>
        <v>2031.8558221654298</v>
      </c>
      <c r="K49" s="15">
        <f>AVERAGE($J$5:J49)</f>
        <v>2033.5443023252033</v>
      </c>
      <c r="L49" s="12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25">
      <c r="A50" s="11"/>
      <c r="B50" s="11"/>
      <c r="C50" s="11"/>
      <c r="D50" s="11"/>
      <c r="E50" s="11"/>
      <c r="F50" s="11"/>
      <c r="G50" s="12">
        <v>46</v>
      </c>
      <c r="H50" s="15">
        <f t="shared" si="2"/>
        <v>229.15489884793351</v>
      </c>
      <c r="I50" s="15">
        <f>SUM($H$5:H50)/G50</f>
        <v>241.25019243943311</v>
      </c>
      <c r="J50" s="15">
        <f t="shared" si="1"/>
        <v>2031.8270692844353</v>
      </c>
      <c r="K50" s="15">
        <f>AVERAGE($J$5:J50)</f>
        <v>2033.506971172143</v>
      </c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5">
      <c r="A51" s="11"/>
      <c r="B51" s="11"/>
      <c r="C51" s="11"/>
      <c r="D51" s="11"/>
      <c r="E51" s="11"/>
      <c r="F51" s="11"/>
      <c r="G51" s="12">
        <v>47</v>
      </c>
      <c r="H51" s="15">
        <f t="shared" si="2"/>
        <v>228.95374346298019</v>
      </c>
      <c r="I51" s="15">
        <f>SUM($H$5:H51)/G51</f>
        <v>240.98856586546603</v>
      </c>
      <c r="J51" s="15">
        <f t="shared" si="1"/>
        <v>2031.7991310365251</v>
      </c>
      <c r="K51" s="15">
        <f>AVERAGE($J$5:J51)</f>
        <v>2033.4706341479812</v>
      </c>
      <c r="L51" s="12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11"/>
      <c r="B52" s="11"/>
      <c r="C52" s="11"/>
      <c r="D52" s="11"/>
      <c r="E52" s="11"/>
      <c r="F52" s="11"/>
      <c r="G52" s="12">
        <v>48</v>
      </c>
      <c r="H52" s="15">
        <f t="shared" si="2"/>
        <v>228.75816766580982</v>
      </c>
      <c r="I52" s="15">
        <f>SUM($H$5:H52)/G52</f>
        <v>240.7337659029732</v>
      </c>
      <c r="J52" s="15">
        <f t="shared" si="1"/>
        <v>2031.7719677313626</v>
      </c>
      <c r="K52" s="15">
        <f>AVERAGE($J$5:J52)</f>
        <v>2033.4352452643016</v>
      </c>
      <c r="L52" s="12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25">
      <c r="A53" s="11"/>
      <c r="B53" s="11"/>
      <c r="C53" s="11"/>
      <c r="D53" s="11"/>
      <c r="E53" s="11"/>
      <c r="F53" s="11"/>
      <c r="G53" s="12">
        <v>49</v>
      </c>
      <c r="H53" s="15">
        <f t="shared" si="2"/>
        <v>228.5679051967129</v>
      </c>
      <c r="I53" s="15">
        <f>SUM($H$5:H53)/G53</f>
        <v>240.48548303141686</v>
      </c>
      <c r="J53" s="15">
        <f t="shared" si="1"/>
        <v>2031.7455423884323</v>
      </c>
      <c r="K53" s="15">
        <f>AVERAGE($J$5:J53)</f>
        <v>2033.4007615321411</v>
      </c>
      <c r="L53" s="12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25">
      <c r="A54" s="11"/>
      <c r="B54" s="11"/>
      <c r="C54" s="11"/>
      <c r="D54" s="11"/>
      <c r="E54" s="11"/>
      <c r="F54" s="11"/>
      <c r="G54" s="12">
        <v>50</v>
      </c>
      <c r="H54" s="15">
        <f t="shared" si="2"/>
        <v>228.38270760848718</v>
      </c>
      <c r="I54" s="15">
        <f>SUM($H$5:H54)/G54</f>
        <v>240.24342752295826</v>
      </c>
      <c r="J54" s="15">
        <f t="shared" si="1"/>
        <v>2031.7198205011787</v>
      </c>
      <c r="K54" s="15">
        <f>AVERAGE($J$5:J54)</f>
        <v>2033.3671427115219</v>
      </c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25">
      <c r="A55" s="11"/>
      <c r="B55" s="11"/>
      <c r="C55" s="11"/>
      <c r="D55" s="11"/>
      <c r="E55" s="11"/>
      <c r="F55" s="11"/>
      <c r="G55" s="12">
        <v>51</v>
      </c>
      <c r="H55" s="15">
        <f t="shared" si="2"/>
        <v>228.20234274665205</v>
      </c>
      <c r="I55" s="15">
        <f>SUM($H$5:H55)/G55</f>
        <v>240.00732782146207</v>
      </c>
      <c r="J55" s="15">
        <f t="shared" si="1"/>
        <v>2031.6947698259239</v>
      </c>
      <c r="K55" s="15">
        <f>AVERAGE($J$5:J55)</f>
        <v>2033.334351086314</v>
      </c>
      <c r="L55" s="12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5">
      <c r="A56" s="11"/>
      <c r="B56" s="11"/>
      <c r="C56" s="11"/>
      <c r="D56" s="11"/>
      <c r="E56" s="11"/>
      <c r="F56" s="11"/>
      <c r="G56" s="12">
        <v>52</v>
      </c>
      <c r="H56" s="15">
        <f t="shared" si="2"/>
        <v>228.02659338624792</v>
      </c>
      <c r="I56" s="15">
        <f>SUM($H$5:H56)/G56</f>
        <v>239.77692908232333</v>
      </c>
      <c r="J56" s="15">
        <f t="shared" si="1"/>
        <v>2031.6703601925344</v>
      </c>
      <c r="K56" s="15">
        <f>AVERAGE($J$5:J56)</f>
        <v>2033.3023512614336</v>
      </c>
      <c r="L56" s="12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11"/>
      <c r="B57" s="11"/>
      <c r="C57" s="11"/>
      <c r="D57" s="11"/>
      <c r="E57" s="11"/>
      <c r="F57" s="11"/>
      <c r="G57" s="12">
        <v>53</v>
      </c>
      <c r="H57" s="15">
        <f t="shared" si="2"/>
        <v>227.85525600641958</v>
      </c>
      <c r="I57" s="15">
        <f>SUM($H$5:H57)/G57</f>
        <v>239.55199185447611</v>
      </c>
      <c r="J57" s="15">
        <f t="shared" si="1"/>
        <v>2031.646563334225</v>
      </c>
      <c r="K57" s="15">
        <f>AVERAGE($J$5:J57)</f>
        <v>2033.2711099797884</v>
      </c>
      <c r="L57" s="12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5">
      <c r="A58" s="11"/>
      <c r="B58" s="11"/>
      <c r="C58" s="11"/>
      <c r="D58" s="11"/>
      <c r="E58" s="11"/>
      <c r="F58" s="11"/>
      <c r="G58" s="12">
        <v>54</v>
      </c>
      <c r="H58" s="15">
        <f t="shared" si="2"/>
        <v>227.68813968654854</v>
      </c>
      <c r="I58" s="15">
        <f>SUM($H$5:H58)/G58</f>
        <v>239.33229088840338</v>
      </c>
      <c r="J58" s="15">
        <f t="shared" si="1"/>
        <v>2031.6233527342429</v>
      </c>
      <c r="K58" s="15">
        <f>AVERAGE($J$5:J58)</f>
        <v>2033.2405959567227</v>
      </c>
      <c r="L58" s="12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25">
      <c r="A59" s="11"/>
      <c r="B59" s="11"/>
      <c r="C59" s="11"/>
      <c r="D59" s="11"/>
      <c r="E59" s="11"/>
      <c r="F59" s="11"/>
      <c r="G59" s="12">
        <v>55</v>
      </c>
      <c r="H59" s="15">
        <f t="shared" si="2"/>
        <v>227.52506510987416</v>
      </c>
      <c r="I59" s="15">
        <f>SUM($H$5:H59)/G59</f>
        <v>239.11761405606646</v>
      </c>
      <c r="J59" s="15">
        <f t="shared" si="1"/>
        <v>2031.6007034874824</v>
      </c>
      <c r="K59" s="15">
        <f>AVERAGE($J$5:J59)</f>
        <v>2033.2107797300091</v>
      </c>
      <c r="L59" s="12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5">
      <c r="A60" s="11"/>
      <c r="B60" s="11"/>
      <c r="C60" s="11"/>
      <c r="D60" s="11"/>
      <c r="E60" s="11"/>
      <c r="F60" s="11"/>
      <c r="G60" s="12">
        <v>56</v>
      </c>
      <c r="H60" s="15">
        <f t="shared" si="2"/>
        <v>227.36586366239354</v>
      </c>
      <c r="I60" s="15">
        <f>SUM($H$5:H60)/G60</f>
        <v>238.90776137046515</v>
      </c>
      <c r="J60" s="15">
        <f t="shared" si="1"/>
        <v>2031.5785921753325</v>
      </c>
      <c r="K60" s="15">
        <f>AVERAGE($J$5:J60)</f>
        <v>2033.1816335236756</v>
      </c>
      <c r="L60" s="12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5">
      <c r="A61" s="11"/>
      <c r="B61" s="11"/>
      <c r="C61" s="11"/>
      <c r="D61" s="11"/>
      <c r="E61" s="11"/>
      <c r="F61" s="11"/>
      <c r="G61" s="12">
        <v>57</v>
      </c>
      <c r="H61" s="15">
        <f t="shared" si="2"/>
        <v>227.21037661640753</v>
      </c>
      <c r="I61" s="15">
        <f>SUM($H$5:H61)/G61</f>
        <v>238.70254409407818</v>
      </c>
      <c r="J61" s="15">
        <f t="shared" si="1"/>
        <v>2031.5569967522788</v>
      </c>
      <c r="K61" s="15">
        <f>AVERAGE($J$5:J61)</f>
        <v>2033.1531311241772</v>
      </c>
      <c r="L61" s="12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25">
      <c r="A62" s="11"/>
      <c r="B62" s="11"/>
      <c r="C62" s="11"/>
      <c r="D62" s="11"/>
      <c r="E62" s="11"/>
      <c r="F62" s="11"/>
      <c r="G62" s="12">
        <v>58</v>
      </c>
      <c r="H62" s="15">
        <f t="shared" si="2"/>
        <v>227.05845438943183</v>
      </c>
      <c r="I62" s="15">
        <f>SUM($H$5:H62)/G62</f>
        <v>238.50178392675667</v>
      </c>
      <c r="J62" s="15">
        <f t="shared" si="1"/>
        <v>2031.5358964429765</v>
      </c>
      <c r="K62" s="15">
        <f>AVERAGE($J$5:J62)</f>
        <v>2033.1252477676048</v>
      </c>
      <c r="L62" s="12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25">
      <c r="A63" s="11"/>
      <c r="B63" s="11"/>
      <c r="C63" s="11"/>
      <c r="D63" s="11"/>
      <c r="E63" s="11"/>
      <c r="F63" s="11"/>
      <c r="G63" s="12">
        <v>59</v>
      </c>
      <c r="H63" s="15">
        <f t="shared" si="2"/>
        <v>226.90995587034934</v>
      </c>
      <c r="I63" s="15">
        <f>SUM($H$5:H63)/G63</f>
        <v>238.30531226478368</v>
      </c>
      <c r="J63" s="15">
        <f t="shared" si="1"/>
        <v>2031.5152716486596</v>
      </c>
      <c r="K63" s="15">
        <f>AVERAGE($J$5:J63)</f>
        <v>2033.0979600367752</v>
      </c>
      <c r="L63" s="12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25">
      <c r="A64" s="11"/>
      <c r="B64" s="11"/>
      <c r="C64" s="11"/>
      <c r="D64" s="11"/>
      <c r="E64" s="11"/>
      <c r="F64" s="11"/>
      <c r="G64" s="12">
        <v>60</v>
      </c>
      <c r="H64" s="15">
        <f t="shared" si="2"/>
        <v>226.76474780567801</v>
      </c>
      <c r="I64" s="15">
        <f>SUM($H$5:H64)/G64</f>
        <v>238.1129695237986</v>
      </c>
      <c r="J64" s="15">
        <f t="shared" si="1"/>
        <v>2031.4951038618997</v>
      </c>
      <c r="K64" s="15">
        <f>AVERAGE($J$5:J64)</f>
        <v>2033.0712457671941</v>
      </c>
      <c r="L64" s="12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25">
      <c r="A65" s="11"/>
      <c r="B65" s="11"/>
      <c r="C65" s="11"/>
      <c r="D65" s="11"/>
      <c r="E65" s="11"/>
      <c r="F65" s="11"/>
      <c r="G65" s="12">
        <v>61</v>
      </c>
      <c r="H65" s="15">
        <f t="shared" si="2"/>
        <v>226.62270423968826</v>
      </c>
      <c r="I65" s="15">
        <f>SUM($H$5:H65)/G65</f>
        <v>237.92460451914104</v>
      </c>
      <c r="J65" s="15">
        <f t="shared" si="1"/>
        <v>2031.4753755888455</v>
      </c>
      <c r="K65" s="15">
        <f>AVERAGE($J$5:J65)</f>
        <v>2033.0450839609919</v>
      </c>
      <c r="L65" s="12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25">
      <c r="A66" s="11"/>
      <c r="B66" s="11"/>
      <c r="C66" s="11"/>
      <c r="D66" s="11"/>
      <c r="E66" s="11"/>
      <c r="F66" s="11"/>
      <c r="G66" s="12">
        <v>62</v>
      </c>
      <c r="H66" s="15">
        <f t="shared" si="2"/>
        <v>226.48370600284846</v>
      </c>
      <c r="I66" s="15">
        <f>SUM($H$5:H66)/G66</f>
        <v>237.74007389791049</v>
      </c>
      <c r="J66" s="15">
        <f t="shared" si="1"/>
        <v>2031.4560702781735</v>
      </c>
      <c r="K66" s="15">
        <f>AVERAGE($J$5:J66)</f>
        <v>2033.0194547080432</v>
      </c>
      <c r="L66" s="12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5">
      <c r="A67" s="11"/>
      <c r="B67" s="11"/>
      <c r="C67" s="11"/>
      <c r="D67" s="11"/>
      <c r="E67" s="11"/>
      <c r="F67" s="11"/>
      <c r="G67" s="12">
        <v>63</v>
      </c>
      <c r="H67" s="15">
        <f t="shared" si="2"/>
        <v>226.34764024372197</v>
      </c>
      <c r="I67" s="15">
        <f>SUM($H$5:H67)/G67</f>
        <v>237.5592416176853</v>
      </c>
      <c r="J67" s="15">
        <f t="shared" si="1"/>
        <v>2031.4371722560725</v>
      </c>
      <c r="K67" s="15">
        <f>AVERAGE($J$5:J67)</f>
        <v>2032.9943391135673</v>
      </c>
      <c r="L67" s="12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5">
      <c r="A68" s="11"/>
      <c r="B68" s="11"/>
      <c r="C68" s="11"/>
      <c r="D68" s="11"/>
      <c r="E68" s="11"/>
      <c r="F68" s="11"/>
      <c r="G68" s="12">
        <v>64</v>
      </c>
      <c r="H68" s="15">
        <f t="shared" si="2"/>
        <v>226.21440000000001</v>
      </c>
      <c r="I68" s="15">
        <f>SUM($H$5:H68)/G68</f>
        <v>237.38197846740897</v>
      </c>
      <c r="J68" s="15">
        <f t="shared" si="1"/>
        <v>2031.4186666666667</v>
      </c>
      <c r="K68" s="15">
        <f>AVERAGE($J$5:J68)</f>
        <v>2032.9697192315846</v>
      </c>
      <c r="L68" s="12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11"/>
      <c r="B69" s="11"/>
      <c r="C69" s="11"/>
      <c r="D69" s="11"/>
      <c r="E69" s="11"/>
      <c r="F69" s="11"/>
      <c r="G69" s="12">
        <v>65</v>
      </c>
      <c r="H69" s="15">
        <f t="shared" ref="H69:H79" si="3">$B$19+($B$18-$B$19)*G69^$B$16</f>
        <v>226.08388380484413</v>
      </c>
      <c r="I69" s="15">
        <f>SUM($H$5:H69)/G69</f>
        <v>237.20816162644644</v>
      </c>
      <c r="J69" s="15">
        <f t="shared" si="1"/>
        <v>2031.4005394173394</v>
      </c>
      <c r="K69" s="15">
        <f>AVERAGE($J$5:J69)</f>
        <v>2032.9455780036731</v>
      </c>
      <c r="L69" s="12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5">
      <c r="A70" s="11"/>
      <c r="B70" s="11"/>
      <c r="C70" s="11"/>
      <c r="D70" s="11"/>
      <c r="E70" s="11"/>
      <c r="F70" s="11"/>
      <c r="G70" s="12">
        <v>66</v>
      </c>
      <c r="H70" s="15">
        <f t="shared" si="3"/>
        <v>225.95599532513791</v>
      </c>
      <c r="I70" s="15">
        <f>SUM($H$5:H70)/G70</f>
        <v>237.03767425824478</v>
      </c>
      <c r="J70" s="15">
        <f t="shared" ref="J70:J79" si="4">H70/3600*$D$7+$D$9</f>
        <v>2031.3827771284914</v>
      </c>
      <c r="K70" s="15">
        <f>AVERAGE($J$5:J70)</f>
        <v>2032.9218992025337</v>
      </c>
      <c r="L70" s="12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5">
      <c r="A71" s="11"/>
      <c r="B71" s="11"/>
      <c r="C71" s="11"/>
      <c r="D71" s="11"/>
      <c r="E71" s="11"/>
      <c r="F71" s="11"/>
      <c r="G71" s="12">
        <v>67</v>
      </c>
      <c r="H71" s="15">
        <f t="shared" si="3"/>
        <v>225.83064302862152</v>
      </c>
      <c r="I71" s="15">
        <f>SUM($H$5:H71)/G71</f>
        <v>236.87040513541459</v>
      </c>
      <c r="J71" s="15">
        <f t="shared" si="4"/>
        <v>2031.3653670873086</v>
      </c>
      <c r="K71" s="15">
        <f>AVERAGE($J$5:J71)</f>
        <v>2032.8986673799184</v>
      </c>
      <c r="L71" s="12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25">
      <c r="A72" s="11"/>
      <c r="B72" s="11"/>
      <c r="C72" s="11"/>
      <c r="D72" s="11"/>
      <c r="E72" s="11"/>
      <c r="F72" s="11"/>
      <c r="G72" s="12">
        <v>68</v>
      </c>
      <c r="H72" s="15">
        <f t="shared" si="3"/>
        <v>225.70773987721017</v>
      </c>
      <c r="I72" s="15">
        <f>SUM($H$5:H72)/G72</f>
        <v>236.70624829338217</v>
      </c>
      <c r="J72" s="15">
        <f t="shared" si="4"/>
        <v>2031.3482972051681</v>
      </c>
      <c r="K72" s="15">
        <f>AVERAGE($J$5:J72)</f>
        <v>2032.875867818525</v>
      </c>
      <c r="L72" s="12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25">
      <c r="A73" s="11"/>
      <c r="B73" s="11"/>
      <c r="C73" s="11"/>
      <c r="D73" s="11"/>
      <c r="E73" s="11"/>
      <c r="F73" s="11"/>
      <c r="G73" s="12">
        <v>69</v>
      </c>
      <c r="H73" s="15">
        <f t="shared" si="3"/>
        <v>225.58720304408564</v>
      </c>
      <c r="I73" s="15">
        <f>SUM($H$5:H73)/G73</f>
        <v>236.54510271005904</v>
      </c>
      <c r="J73" s="15">
        <f t="shared" si="4"/>
        <v>2031.3315559783452</v>
      </c>
      <c r="K73" s="15">
        <f>AVERAGE($J$5:J73)</f>
        <v>2032.8534864875078</v>
      </c>
      <c r="L73" s="12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25">
      <c r="A74" s="11"/>
      <c r="B74" s="11"/>
      <c r="C74" s="11"/>
      <c r="D74" s="11"/>
      <c r="E74" s="11"/>
      <c r="F74" s="11"/>
      <c r="G74" s="12">
        <v>70</v>
      </c>
      <c r="H74" s="15">
        <f t="shared" si="3"/>
        <v>225.46895365240249</v>
      </c>
      <c r="I74" s="15">
        <f>SUM($H$5:H74)/G74</f>
        <v>236.38687200923539</v>
      </c>
      <c r="J74" s="15">
        <f t="shared" si="4"/>
        <v>2031.3151324517225</v>
      </c>
      <c r="K74" s="15">
        <f>AVERAGE($J$5:J74)</f>
        <v>2032.8315100012821</v>
      </c>
      <c r="L74" s="12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25">
      <c r="A75" s="11"/>
      <c r="B75" s="11"/>
      <c r="C75" s="11"/>
      <c r="D75" s="11"/>
      <c r="E75" s="11"/>
      <c r="F75" s="11"/>
      <c r="G75" s="12">
        <v>71</v>
      </c>
      <c r="H75" s="15">
        <f t="shared" si="3"/>
        <v>225.35291653367608</v>
      </c>
      <c r="I75" s="15">
        <f>SUM($H$5:H75)/G75</f>
        <v>236.23146418563596</v>
      </c>
      <c r="J75" s="15">
        <f t="shared" si="4"/>
        <v>2031.2990161852329</v>
      </c>
      <c r="K75" s="15">
        <f>AVERAGE($J$5:J75)</f>
        <v>2032.8099255813377</v>
      </c>
      <c r="L75" s="12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25">
      <c r="A76" s="11"/>
      <c r="B76" s="11"/>
      <c r="C76" s="11"/>
      <c r="D76" s="11"/>
      <c r="E76" s="11"/>
      <c r="F76" s="11"/>
      <c r="G76" s="12">
        <v>72</v>
      </c>
      <c r="H76" s="15">
        <f t="shared" si="3"/>
        <v>225.23902000411468</v>
      </c>
      <c r="I76" s="15">
        <f>SUM($H$5:H76)/G76</f>
        <v>236.07879134978151</v>
      </c>
      <c r="J76" s="15">
        <f t="shared" si="4"/>
        <v>2031.2831972227937</v>
      </c>
      <c r="K76" s="15">
        <f>AVERAGE($J$5:J76)</f>
        <v>2032.7887210208023</v>
      </c>
      <c r="L76" s="12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25">
      <c r="A77" s="11"/>
      <c r="B77" s="11"/>
      <c r="C77" s="11"/>
      <c r="D77" s="11"/>
      <c r="E77" s="11"/>
      <c r="F77" s="11"/>
      <c r="G77" s="12">
        <v>73</v>
      </c>
      <c r="H77" s="15">
        <f t="shared" si="3"/>
        <v>225.12719565733533</v>
      </c>
      <c r="I77" s="15">
        <f>SUM($H$5:H77)/G77</f>
        <v>235.9287694909809</v>
      </c>
      <c r="J77" s="15">
        <f t="shared" si="4"/>
        <v>2031.2676660635188</v>
      </c>
      <c r="K77" s="15">
        <f>AVERAGE($J$5:J77)</f>
        <v>2032.7678846515244</v>
      </c>
      <c r="L77" s="12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25">
      <c r="A78" s="11"/>
      <c r="B78" s="11"/>
      <c r="C78" s="11"/>
      <c r="D78" s="11"/>
      <c r="E78" s="11"/>
      <c r="F78" s="11"/>
      <c r="G78" s="12">
        <v>74</v>
      </c>
      <c r="H78" s="15">
        <f t="shared" si="3"/>
        <v>225.01737817205657</v>
      </c>
      <c r="I78" s="15">
        <f>SUM($H$5:H78)/G78</f>
        <v>235.78131825694135</v>
      </c>
      <c r="J78" s="15">
        <f t="shared" si="4"/>
        <v>2031.2524136350078</v>
      </c>
      <c r="K78" s="15">
        <f>AVERAGE($J$5:J78)</f>
        <v>2032.7474053134631</v>
      </c>
      <c r="L78" s="12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25">
      <c r="A79" s="11"/>
      <c r="B79" s="11"/>
      <c r="C79" s="11"/>
      <c r="D79" s="11"/>
      <c r="E79" s="11"/>
      <c r="F79" s="11"/>
      <c r="G79" s="12">
        <v>75</v>
      </c>
      <c r="H79" s="15">
        <f t="shared" si="3"/>
        <v>224.90950513350009</v>
      </c>
      <c r="I79" s="15">
        <f>SUM($H$5:H79)/G79</f>
        <v>235.63636074862879</v>
      </c>
      <c r="J79" s="15">
        <f t="shared" si="4"/>
        <v>2031.2374312685417</v>
      </c>
      <c r="K79" s="15">
        <f>AVERAGE($J$5:J79)</f>
        <v>2032.7272723261974</v>
      </c>
      <c r="L79" s="12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</sheetData>
  <mergeCells count="9">
    <mergeCell ref="K2:K4"/>
    <mergeCell ref="G2:G4"/>
    <mergeCell ref="H2:H4"/>
    <mergeCell ref="B12:E12"/>
    <mergeCell ref="B3:E3"/>
    <mergeCell ref="B4:E4"/>
    <mergeCell ref="J2:J4"/>
    <mergeCell ref="I2:I4"/>
    <mergeCell ref="B5:E5"/>
  </mergeCells>
  <phoneticPr fontId="0" type="noConversion"/>
  <conditionalFormatting sqref="B21">
    <cfRule type="cellIs" dxfId="0" priority="1" stopIfTrue="1" operator="greaterThan">
      <formula>$B$18/$B$19-1</formula>
    </cfRule>
  </conditionalFormatting>
  <pageMargins left="0.75" right="0.75" top="1" bottom="1" header="0.5" footer="0.5"/>
  <pageSetup paperSize="9" orientation="portrait" horizontalDpi="300" verticalDpi="300" copies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Acolhimento</vt:lpstr>
      <vt:lpstr>Dados e cálculos</vt:lpstr>
      <vt:lpstr>Gráfico 1</vt:lpstr>
      <vt:lpstr>Gráfico 2</vt:lpstr>
    </vt:vector>
  </TitlesOfParts>
  <Company>Produtec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2001-06-26T11:58:12Z</dcterms:created>
  <dcterms:modified xsi:type="dcterms:W3CDTF">2018-09-02T14:42:43Z</dcterms:modified>
</cp:coreProperties>
</file>